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90" windowWidth="16725" windowHeight="9765" activeTab="8"/>
  </bookViews>
  <sheets>
    <sheet name="Прил 1" sheetId="10" r:id="rId1"/>
    <sheet name="Прил 2" sheetId="3" r:id="rId2"/>
    <sheet name="Прил 3" sheetId="4" r:id="rId3"/>
    <sheet name="Прил 4" sheetId="2" r:id="rId4"/>
    <sheet name="Прил 5" sheetId="5" r:id="rId5"/>
    <sheet name="Прил6" sheetId="6" r:id="rId6"/>
    <sheet name="прил 7" sheetId="7" r:id="rId7"/>
    <sheet name="Прил 8" sheetId="8" r:id="rId8"/>
    <sheet name="прил9" sheetId="9" r:id="rId9"/>
  </sheets>
  <definedNames>
    <definedName name="_xlnm.Print_Titles" localSheetId="0">'Прил 1'!$8:$10</definedName>
    <definedName name="_xlnm.Print_Titles" localSheetId="1">'Прил 2'!$9:$11</definedName>
    <definedName name="_xlnm.Print_Titles" localSheetId="2">'Прил 3'!$10:$11</definedName>
    <definedName name="_xlnm.Print_Titles" localSheetId="3">'Прил 4'!$10:$12</definedName>
    <definedName name="_xlnm.Print_Titles" localSheetId="4">'Прил 5'!$11:$13</definedName>
    <definedName name="к_Решению_Думы__О_бюджете_Черемховского" localSheetId="0">#REF!</definedName>
    <definedName name="к_Решению_Думы__О_бюджете_Черемховского" localSheetId="4">#REF!</definedName>
    <definedName name="к_Решению_Думы__О_бюджете_Черемховского" localSheetId="6">#REF!</definedName>
    <definedName name="к_Решению_Думы__О_бюджете_Черемховского" localSheetId="7">#REF!</definedName>
    <definedName name="к_Решению_Думы__О_бюджете_Черемховского" localSheetId="5">#REF!</definedName>
    <definedName name="к_Решению_Думы__О_бюджете_Черемховского" localSheetId="8">#REF!</definedName>
    <definedName name="к_Решению_Думы__О_бюджете_Черемховского">#REF!</definedName>
    <definedName name="_xlnm.Print_Area" localSheetId="0">'Прил 1'!$A$1:$E$106</definedName>
    <definedName name="_xlnm.Print_Area" localSheetId="4">'Прил 5'!$A$1:$F$72</definedName>
    <definedName name="_xlnm.Print_Area" localSheetId="6">'прил 7'!$A$1:$E$35</definedName>
    <definedName name="_xlnm.Print_Area" localSheetId="7">'Прил 8'!$A$1:$E$19</definedName>
    <definedName name="_xlnm.Print_Area" localSheetId="5">Прил6!$A$1:$E$35</definedName>
    <definedName name="_xlnm.Print_Area" localSheetId="8">прил9!$A$1:$E$38</definedName>
  </definedNames>
  <calcPr calcId="114210" fullCalcOnLoad="1"/>
</workbook>
</file>

<file path=xl/calcChain.xml><?xml version="1.0" encoding="utf-8"?>
<calcChain xmlns="http://schemas.openxmlformats.org/spreadsheetml/2006/main">
  <c r="D27" i="9"/>
  <c r="D26"/>
  <c r="C25"/>
  <c r="C24"/>
  <c r="C27"/>
  <c r="C26"/>
  <c r="C99" i="10"/>
  <c r="E99"/>
  <c r="D98"/>
  <c r="E97"/>
  <c r="C97"/>
  <c r="E96"/>
  <c r="D95"/>
  <c r="E95"/>
  <c r="C95"/>
  <c r="E94"/>
  <c r="D93"/>
  <c r="E93"/>
  <c r="C93"/>
  <c r="C92"/>
  <c r="E92"/>
  <c r="E91"/>
  <c r="E90"/>
  <c r="C90"/>
  <c r="C89"/>
  <c r="E89"/>
  <c r="D88"/>
  <c r="E87"/>
  <c r="C87"/>
  <c r="C83"/>
  <c r="D82"/>
  <c r="E82"/>
  <c r="C82"/>
  <c r="C81"/>
  <c r="E81"/>
  <c r="E80"/>
  <c r="D79"/>
  <c r="C79"/>
  <c r="E76"/>
  <c r="D74"/>
  <c r="E74"/>
  <c r="C74"/>
  <c r="C73"/>
  <c r="E73"/>
  <c r="E72"/>
  <c r="C72"/>
  <c r="C71"/>
  <c r="E71"/>
  <c r="E70"/>
  <c r="E69"/>
  <c r="C68"/>
  <c r="E68"/>
  <c r="E67"/>
  <c r="E66"/>
  <c r="C66"/>
  <c r="D65"/>
  <c r="E64"/>
  <c r="E63"/>
  <c r="E62"/>
  <c r="D62"/>
  <c r="C62"/>
  <c r="E61"/>
  <c r="E60"/>
  <c r="D60"/>
  <c r="C60"/>
  <c r="D59"/>
  <c r="E59"/>
  <c r="C59"/>
  <c r="E58"/>
  <c r="D57"/>
  <c r="E57"/>
  <c r="C57"/>
  <c r="C56"/>
  <c r="E55"/>
  <c r="E54"/>
  <c r="E53"/>
  <c r="E52"/>
  <c r="D51"/>
  <c r="C51"/>
  <c r="C50"/>
  <c r="E50"/>
  <c r="D50"/>
  <c r="E49"/>
  <c r="E48"/>
  <c r="C48"/>
  <c r="C47"/>
  <c r="E47"/>
  <c r="D46"/>
  <c r="C45"/>
  <c r="E45"/>
  <c r="E44"/>
  <c r="C44"/>
  <c r="D43"/>
  <c r="E41"/>
  <c r="D40"/>
  <c r="E40"/>
  <c r="C40"/>
  <c r="E38"/>
  <c r="D35"/>
  <c r="C35"/>
  <c r="E35"/>
  <c r="E34"/>
  <c r="C34"/>
  <c r="C33"/>
  <c r="E33"/>
  <c r="D32"/>
  <c r="E31"/>
  <c r="E30"/>
  <c r="E29"/>
  <c r="C29"/>
  <c r="E27"/>
  <c r="E26"/>
  <c r="D25"/>
  <c r="C25"/>
  <c r="C24"/>
  <c r="E24"/>
  <c r="D24"/>
  <c r="C23"/>
  <c r="E23"/>
  <c r="E22"/>
  <c r="C21"/>
  <c r="E21"/>
  <c r="E20"/>
  <c r="D19"/>
  <c r="D18"/>
  <c r="E17"/>
  <c r="E16"/>
  <c r="E15"/>
  <c r="E14"/>
  <c r="D13"/>
  <c r="E13"/>
  <c r="C13"/>
  <c r="D12"/>
  <c r="E12"/>
  <c r="C12"/>
  <c r="D34" i="9"/>
  <c r="C34"/>
  <c r="D33"/>
  <c r="C33"/>
  <c r="E32"/>
  <c r="D31"/>
  <c r="E31"/>
  <c r="C31"/>
  <c r="C30"/>
  <c r="C29"/>
  <c r="C28"/>
  <c r="D24"/>
  <c r="E22"/>
  <c r="E21"/>
  <c r="D21"/>
  <c r="C21"/>
  <c r="C19"/>
  <c r="C18"/>
  <c r="D18"/>
  <c r="E15"/>
  <c r="C14"/>
  <c r="C13"/>
  <c r="D23"/>
  <c r="E14"/>
  <c r="C23"/>
  <c r="C78" i="10"/>
  <c r="E25"/>
  <c r="C43"/>
  <c r="E51"/>
  <c r="C65"/>
  <c r="E65"/>
  <c r="D78"/>
  <c r="E79"/>
  <c r="C32"/>
  <c r="E32"/>
  <c r="C46"/>
  <c r="E46"/>
  <c r="C19"/>
  <c r="D42"/>
  <c r="D56"/>
  <c r="E56"/>
  <c r="C88"/>
  <c r="E88"/>
  <c r="C98"/>
  <c r="E98"/>
  <c r="E13" i="9"/>
  <c r="C12"/>
  <c r="D30"/>
  <c r="C18" i="10"/>
  <c r="E18"/>
  <c r="E19"/>
  <c r="E78"/>
  <c r="D77"/>
  <c r="D39"/>
  <c r="C77"/>
  <c r="C42"/>
  <c r="C39"/>
  <c r="C11"/>
  <c r="E43"/>
  <c r="E30" i="9"/>
  <c r="D29"/>
  <c r="E39" i="10"/>
  <c r="D11"/>
  <c r="E11"/>
  <c r="E42"/>
  <c r="C100"/>
  <c r="E77"/>
  <c r="E29" i="9"/>
  <c r="D28"/>
  <c r="D100" i="10"/>
  <c r="E100"/>
  <c r="E28" i="9"/>
  <c r="D12"/>
  <c r="E12"/>
  <c r="D31" i="7"/>
  <c r="C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D31" i="6"/>
  <c r="C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F15" i="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14"/>
  <c r="E54"/>
  <c r="D54"/>
  <c r="E66"/>
  <c r="E64"/>
  <c r="E62"/>
  <c r="E60"/>
  <c r="E58"/>
  <c r="E56"/>
  <c r="E52"/>
  <c r="E50"/>
  <c r="E48"/>
  <c r="E46"/>
  <c r="E44"/>
  <c r="E42"/>
  <c r="E40"/>
  <c r="E38"/>
  <c r="E36"/>
  <c r="E34"/>
  <c r="E32"/>
  <c r="E30"/>
  <c r="E28"/>
  <c r="E26"/>
  <c r="E22"/>
  <c r="E20"/>
  <c r="E18"/>
  <c r="E16"/>
  <c r="E14"/>
  <c r="D66"/>
  <c r="D64"/>
  <c r="D62"/>
  <c r="D60"/>
  <c r="D58"/>
  <c r="D56"/>
  <c r="D52"/>
  <c r="D50"/>
  <c r="D48"/>
  <c r="D46"/>
  <c r="D44"/>
  <c r="D42"/>
  <c r="D40"/>
  <c r="D38"/>
  <c r="D36"/>
  <c r="D34"/>
  <c r="D32"/>
  <c r="D30"/>
  <c r="D28"/>
  <c r="D26"/>
  <c r="D22"/>
  <c r="D20"/>
  <c r="D18"/>
  <c r="D16"/>
  <c r="D14"/>
  <c r="E31" i="7"/>
  <c r="E31" i="6"/>
  <c r="E68" i="5"/>
  <c r="D68"/>
</calcChain>
</file>

<file path=xl/sharedStrings.xml><?xml version="1.0" encoding="utf-8"?>
<sst xmlns="http://schemas.openxmlformats.org/spreadsheetml/2006/main" count="4329" uniqueCount="815">
  <si>
    <r>
      <t xml:space="preserve">Приложение № 2 </t>
    </r>
    <r>
      <rPr>
        <sz val="11"/>
        <rFont val="Calibri"/>
        <family val="2"/>
        <charset val="204"/>
      </rPr>
      <t xml:space="preserve"> </t>
    </r>
  </si>
  <si>
    <r>
      <t>к Постановлению</t>
    </r>
    <r>
      <rPr>
        <sz val="11"/>
        <rFont val="Calibri"/>
        <family val="2"/>
        <charset val="204"/>
      </rPr>
      <t xml:space="preserve"> </t>
    </r>
  </si>
  <si>
    <t>Отчет об исполнении бюджета Черемховского районного муниципального образования за 9 месяцев 2017 года по разделам, подразделам, целевым статьям и группам видов расходов классификации бюджетов</t>
  </si>
  <si>
    <r>
      <t>"Об исполнении бюджета Черемховского районного муниципального образования  за 9 месяцев 2017 года"</t>
    </r>
    <r>
      <rPr>
        <sz val="11"/>
        <rFont val="Calibri"/>
        <family val="2"/>
        <charset val="204"/>
      </rPr>
      <t xml:space="preserve"> </t>
    </r>
  </si>
  <si>
    <r>
      <t xml:space="preserve">Приложение № 3   </t>
    </r>
    <r>
      <rPr>
        <sz val="11"/>
        <rFont val="Times New Roman"/>
        <family val="1"/>
        <charset val="204"/>
      </rPr>
      <t xml:space="preserve"> </t>
    </r>
  </si>
  <si>
    <t>Отчет об исполнении бюджетных ассигнований за 9 месяцев 2017 года по разделам и подразделам классификации расходов бюджетов</t>
  </si>
  <si>
    <t>(тыс. руб.)</t>
  </si>
  <si>
    <t>Наименование статьи</t>
  </si>
  <si>
    <t>План год</t>
  </si>
  <si>
    <t>№ п/п</t>
  </si>
  <si>
    <t>Наименование программы</t>
  </si>
  <si>
    <t>Исполнители</t>
  </si>
  <si>
    <t>Всего, в том числе</t>
  </si>
  <si>
    <t>Финансовое управление АЧРМО</t>
  </si>
  <si>
    <t>Муниципальная программа "Безопасность образовательных организаций на 2017-2019 годы"</t>
  </si>
  <si>
    <t>Муниципальная программа "Энергосбережения и повышения энергетической эффективности на территории Черемховского районного муниципального образования на 2017-2019 годы</t>
  </si>
  <si>
    <t>Муниципальная программа "Совершенствование организации питания в образовательных организациях на 2017-2019 годы"</t>
  </si>
  <si>
    <t>Муниципальная программа "Развитие культуры в Черемховском районном муниципальном образовании на  2017-2019 годы"</t>
  </si>
  <si>
    <t>Муниципальная программа "Поддержка и развитие малого и среднего предпринимательства в Черемховском районе на 2017-2019 годы</t>
  </si>
  <si>
    <t>Управление ЖКХ АЧРМО</t>
  </si>
  <si>
    <t>Муниципальная программа "Поддержка проводимых мероприятий, посвященных Дням воинской славы, памятным датам России и работе с ветеранами и инвалидами в Черемховском районе на 2017-2019 годы"</t>
  </si>
  <si>
    <t>Муниципальная программа "Молодежная политика в Черемховском районном муниципальном образовании на 2017-2019"</t>
  </si>
  <si>
    <t>Муниципальная программа "Профилактика экстремизма и терроризма в Черемховском районном муниципальном образовании на 2017-2019 годы"</t>
  </si>
  <si>
    <t>Муниципальная программа "Развитие современной инфраструктуры объектов образования на 2017-2019 годы"</t>
  </si>
  <si>
    <t>Муниципальная программа "Информатизация образовательных организаций на 2017-2019 годы"</t>
  </si>
  <si>
    <t>Муниципальная программа "Школьный учебник на 2017-2019 годы"</t>
  </si>
  <si>
    <r>
      <t xml:space="preserve">Приложение № 5   </t>
    </r>
    <r>
      <rPr>
        <sz val="11"/>
        <rFont val="Times New Roman"/>
        <family val="1"/>
        <charset val="204"/>
      </rPr>
      <t xml:space="preserve"> </t>
    </r>
  </si>
  <si>
    <t>Отчет об исполнении муниципальных программ Черемховского районного муниципального образования за 9 месяцев 2017 года</t>
  </si>
  <si>
    <t>тыс.руб.</t>
  </si>
  <si>
    <r>
      <t xml:space="preserve">Приложение № 6   </t>
    </r>
    <r>
      <rPr>
        <sz val="11"/>
        <rFont val="Times New Roman"/>
        <family val="1"/>
        <charset val="204"/>
      </rPr>
      <t xml:space="preserve"> </t>
    </r>
  </si>
  <si>
    <t>(тыс. рублей)</t>
  </si>
  <si>
    <t>№п/п</t>
  </si>
  <si>
    <t>Наименование городских и сельских поселений</t>
  </si>
  <si>
    <t xml:space="preserve">Дотация на выравнивание бюджетной обеспеченности </t>
  </si>
  <si>
    <t xml:space="preserve">Алехинское </t>
  </si>
  <si>
    <t>Бельское</t>
  </si>
  <si>
    <t xml:space="preserve">Булайское </t>
  </si>
  <si>
    <t xml:space="preserve">Голуметское </t>
  </si>
  <si>
    <t xml:space="preserve">Зерновское </t>
  </si>
  <si>
    <t xml:space="preserve">Каменно-Ангарское </t>
  </si>
  <si>
    <t xml:space="preserve">Лоховское </t>
  </si>
  <si>
    <t>Михайловское</t>
  </si>
  <si>
    <t xml:space="preserve">Нижнеиретское </t>
  </si>
  <si>
    <t>Новогромовское</t>
  </si>
  <si>
    <t xml:space="preserve">Новостроевское </t>
  </si>
  <si>
    <t xml:space="preserve">Онотское </t>
  </si>
  <si>
    <t xml:space="preserve">Парфеновское </t>
  </si>
  <si>
    <t xml:space="preserve">Саянское </t>
  </si>
  <si>
    <t>Тальниковское</t>
  </si>
  <si>
    <t xml:space="preserve">Тунгусское </t>
  </si>
  <si>
    <t>Узколугское</t>
  </si>
  <si>
    <t xml:space="preserve">Черемховское </t>
  </si>
  <si>
    <t xml:space="preserve"> </t>
  </si>
  <si>
    <t>Итого:</t>
  </si>
  <si>
    <t xml:space="preserve">"Об исполнении бюджета Черемховского районного муниципального образования  за 9 месяцев 2017 года" </t>
  </si>
  <si>
    <t>Отчет об исполнении фонда финансовой поддержки поселений Черемховского районного муниципального образования за 9 месяцев 2017 года</t>
  </si>
  <si>
    <r>
      <t xml:space="preserve">Приложение № 7   </t>
    </r>
    <r>
      <rPr>
        <sz val="11"/>
        <rFont val="Times New Roman"/>
        <family val="1"/>
        <charset val="204"/>
      </rPr>
      <t xml:space="preserve"> </t>
    </r>
  </si>
  <si>
    <t>Поддержка мер по обеспечению сбалансированности местных бюджетов</t>
  </si>
  <si>
    <t>Отчет о предоставлении иных межбюджетных трансфертов бюджетам поселений, входящих в состав Черемховского районного муниципального образования, на поддержку мер по обеспечению сбалансированности местных бюджетов за 9 месяцев 2017 года</t>
  </si>
  <si>
    <t xml:space="preserve">Приложение № 8 </t>
  </si>
  <si>
    <t>к Постановлению</t>
  </si>
  <si>
    <t>Сумма, тыс. руб.</t>
  </si>
  <si>
    <t>1. Размер бюджетных ассигнований резервного фонда</t>
  </si>
  <si>
    <t>Об исполнении бюджета Черемховского районного муниципального образования  за 9 месяцев 2017 года</t>
  </si>
  <si>
    <t>Отчет об использовании бюджетных ассигнований резервного фонда администрации Черемховского районного муниципального образования за 9 месяцев 2017 года</t>
  </si>
  <si>
    <t>2. Распределение бюджетных ассигнований резервного фонда на 01.10.2017 г.</t>
  </si>
  <si>
    <t>3. Фактическое использование средств резервного фонда на 01.10.2017 г.</t>
  </si>
  <si>
    <t>4. Нераспределенный остаток бюджетных ассигнований резервного фонда на 01.10.2017 г.</t>
  </si>
  <si>
    <t>9 № Приложение</t>
  </si>
  <si>
    <t xml:space="preserve">к постановлению </t>
  </si>
  <si>
    <t>"Об исполнении бюджета Черемховского</t>
  </si>
  <si>
    <t>районного муниципального образования</t>
  </si>
  <si>
    <t>План  год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</si>
  <si>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</si>
  <si>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</si>
  <si>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</si>
  <si>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910 01 02 00 00 00 0000 000</t>
  </si>
  <si>
    <t>Получение кредитов от кредитных организаций в валюте Российской Федерации</t>
  </si>
  <si>
    <t>910 01 02 00 00 00 0000 700</t>
  </si>
  <si>
    <t>Получение кредитов от кредитных организаций бюджетами муниципальных районов в валюте Российской Федерации</t>
  </si>
  <si>
    <t>910 01 02 00 00 05 0000 710</t>
  </si>
  <si>
    <t>Погашение кредитов, предоставленных кредитными организациями в валюте Российской Федерации</t>
  </si>
  <si>
    <t>910 01 02 00 00 00 0000 800</t>
  </si>
  <si>
    <t>Погашение бюджетами муниципальных районов кредитов от кредитных организаций в валюте Российской Федерации</t>
  </si>
  <si>
    <t>910 01 02 00 00 05 0000 810</t>
  </si>
  <si>
    <t>Бюджетные кредиты от других бюджетов бюджетной системы Российской Федерации</t>
  </si>
  <si>
    <t>910 01 03 00 00 00 0000 000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</si>
  <si>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</si>
  <si>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910 01 03 00 00 00 0000 700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</si>
  <si>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</si>
  <si>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</si>
  <si>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</si>
  <si>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910 01 03 00 00 00 0000 800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</si>
  <si>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</si>
  <si>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910 01 03 01 00 05 0000 810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</si>
  <si>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</si>
  <si>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</si>
  <si>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</si>
  <si>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</si>
  <si>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</si>
  <si>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</si>
  <si>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</si>
  <si>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</si>
  <si>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</si>
  <si>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</si>
  <si>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Иные источники внутреннего финансирования дефицита бюджета</t>
  </si>
  <si>
    <t>000 01 06 00 00 00 0000 000</t>
  </si>
  <si>
    <t>Бюджетные кредиты, предоставленные внутри страны в валюте Российской Федерации</t>
  </si>
  <si>
    <t>910 01 06 05 00 00 0000 000</t>
  </si>
  <si>
    <t>Возврат бюджетных кредитов,предоставленных внутри страны в валюте Российской Федерации</t>
  </si>
  <si>
    <t>910 01 06 05 00 00 0000 600</t>
  </si>
  <si>
    <t>Возврат бюджетных кредитов,предоставленных другим бюджетам бюджетной системы Российской Федерации в валюте Российской Федерации</t>
  </si>
  <si>
    <t>910 01 06 05 02 00 0000 600</t>
  </si>
  <si>
    <t>Возврат бюджетных кредитов,предоставленных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</si>
  <si>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910 01 06 05 02 05 0000 640</t>
  </si>
  <si>
    <t>Предоставление бюджетных кредитов внутри страны в валюте Российской Федерации</t>
  </si>
  <si>
    <t>910 01 06 00 00 00 0000 500</t>
  </si>
  <si>
    <t>Предоставление бюджетных кредитов  другим бюджетам бюджетной системы Российской Федерации в валюте Российской Федерации</t>
  </si>
  <si>
    <t>Предоставление бюджетных кредитов  другим бюджетам бюджетной системы Российской Федерации из бюджетов муниципальных районов в валюте Российской Федерации</t>
  </si>
  <si>
    <t>910 01 06 05 02 05 0000 540</t>
  </si>
  <si>
    <t>Ю.Н.Гайдук</t>
  </si>
  <si>
    <t>Отчет об исполнении бюджета Черемховского районного муниципального образования за 9 месяцев 2017 года по источникам внутреннего финансирования дефицита бюджета</t>
  </si>
  <si>
    <t>Код бюджетной классификации Российской Федерации</t>
  </si>
  <si>
    <t xml:space="preserve">Прогноз на 2017 год </t>
  </si>
  <si>
    <t>Факт за 9 месяцев 2017 года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</si>
  <si>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</si>
  <si>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</si>
  <si>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</si>
  <si>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</si>
  <si>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</si>
  <si>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</si>
  <si>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</si>
  <si>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</si>
  <si>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</si>
  <si>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</si>
  <si>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</si>
  <si>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</si>
  <si>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Налогового кодекса Российской Федерации</t>
    </r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</si>
  <si>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</si>
  <si>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</si>
  <si>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</si>
  <si>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</si>
  <si>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</si>
  <si>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</si>
  <si>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</si>
  <si>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</si>
  <si>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</si>
  <si>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</si>
  <si>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</si>
  <si>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</si>
  <si>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</si>
  <si>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</si>
  <si>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</si>
  <si>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</si>
  <si>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</si>
  <si>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</si>
  <si>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</si>
  <si>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</si>
  <si>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</si>
  <si>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</si>
  <si>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000 1 05 01022 01 2100 110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</si>
  <si>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</si>
  <si>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</si>
  <si>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</si>
  <si>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</si>
  <si>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 xml:space="preserve">Единый сельскохозяйственный налог </t>
  </si>
  <si>
    <t>000 1 05 03000 01 0000 110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</si>
  <si>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</si>
  <si>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</si>
  <si>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</si>
  <si>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</si>
  <si>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</si>
  <si>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000 1 08 07084 01 1000 110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</si>
  <si>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</si>
  <si>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</si>
  <si>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</t>
  </si>
  <si>
    <t>000 109 01030 05 2100 110</t>
  </si>
  <si>
    <t>Налог на имущество предприятий (пени по соответствующему платежу)</t>
  </si>
  <si>
    <t>000 109 04010 02 2100 110</t>
  </si>
  <si>
    <t>Налог с продаж</t>
  </si>
  <si>
    <t>000 1 09 06010 02 0000 110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</si>
  <si>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</si>
  <si>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</si>
  <si>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Проценты, полученные от предоставления бюджетных кредитов внутри страны </t>
  </si>
  <si>
    <t>000 1 11 03000 00 0000 000</t>
  </si>
  <si>
    <t>Проценты, полученные от предоставления бюджетных кредитов внутри страны за счет средств бюджетов муниципальных районов</t>
  </si>
  <si>
    <t xml:space="preserve">000 1 11 03050 05 0000 120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</si>
  <si>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</si>
  <si>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</si>
  <si>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</si>
  <si>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</si>
  <si>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</si>
  <si>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</si>
  <si>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</si>
  <si>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</si>
  <si>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</si>
  <si>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</si>
  <si>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</si>
  <si>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</si>
  <si>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перечисления прибыли, оставшейся после уплаты налогов и иных обязательных платежей муниципальных унитарных предприятий, созданных муниципальными районами</t>
  </si>
  <si>
    <t>000 1 11 07015 00 0000 120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</si>
  <si>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</si>
  <si>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</si>
  <si>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</si>
  <si>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</si>
  <si>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</si>
  <si>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 xml:space="preserve">Плата за выбросы загрязняющих веществ в атмосферный воздух стационарными объектами 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</si>
  <si>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</si>
  <si>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</si>
  <si>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</si>
  <si>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</si>
  <si>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</si>
  <si>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</si>
  <si>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</si>
  <si>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</si>
  <si>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</si>
  <si>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</si>
  <si>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000 113 01000 00 0000 130</t>
  </si>
  <si>
    <t>Прочие доходы от оказания платных услуг (работ) получателями средств бюджетов муниципальных районов</t>
  </si>
  <si>
    <t>000 113 01995 05 0000 130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</si>
  <si>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</si>
  <si>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</si>
  <si>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учреждений)</t>
  </si>
  <si>
    <t>000 1 14 02053 00 0000 410</t>
  </si>
  <si>
    <t>Доходы от продажи земельных участков, находящихся в  государственной и муниципальной собственности</t>
  </si>
  <si>
    <t>000 1 14 06000 00 0000 000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</si>
  <si>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</si>
  <si>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000 1 14 06013 050000 430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</si>
  <si>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</si>
  <si>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</si>
  <si>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</si>
  <si>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</si>
  <si>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</si>
  <si>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</si>
  <si>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</si>
  <si>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</si>
  <si>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</si>
  <si>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000 1 16 25000 01 0000 000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</si>
  <si>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продукции</t>
  </si>
  <si>
    <t>000 1 16 08010 01 6000 140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</si>
  <si>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</si>
  <si>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000 1 16 28000 01 6000 140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</si>
  <si>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</si>
  <si>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000 1 16 35030 05 6000 140</t>
  </si>
  <si>
    <t>Денежные взыскания (штрафы) за нарушение законодательства РФ об административных правонарушениях, предусмотренные статьей 20.25 Кодекса РФ об административных правонарушений</t>
  </si>
  <si>
    <t>000 1 16 43000 01 0000 140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</si>
  <si>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</si>
  <si>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</si>
  <si>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</si>
  <si>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</si>
  <si>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</si>
  <si>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</si>
  <si>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неналоговые доходы</t>
  </si>
  <si>
    <t>000 1 17 05000 00 0000 180</t>
  </si>
  <si>
    <t>БЕЗВОЗМЕЗДНЫЕ ПОСТУПЛЕНИЯ</t>
  </si>
  <si>
    <t>000 2 00 00000 00 0000 000</t>
  </si>
  <si>
    <t>БЕЗВОЗМЕЗДНЫЕ ПОСТУПЛЕНИЯ ИЗ ДРУГИХ БЮДЖЕТОВ БЮДЖЕТНОЙ СИСТЕМЫ РФ</t>
  </si>
  <si>
    <t>000 2 02 00000 00 0000 151</t>
  </si>
  <si>
    <t>ДОТАЦИИИ БЮДЖЕТАМ БЮДЖЕТНОЙ СИСТЕМЫ РФ</t>
  </si>
  <si>
    <t>000 2 02 10000 00 0000 151</t>
  </si>
  <si>
    <t>Дотации бюджетам муниципальных районов на выравнивание бюджетной обеспеченности</t>
  </si>
  <si>
    <t>000 2 02 15001 05 0000 151</t>
  </si>
  <si>
    <t>Дотации бюджетам на поддержку мер по обеспечению сбалансированности бюджетов</t>
  </si>
  <si>
    <t>000 2 02 15002 05 0000 151</t>
  </si>
  <si>
    <t>СУБСИДИИ БЮДЖЕТАМ БЮДЖЕТНОЙ СИСТЕМЫ РФ (межбюджетные субсидии)</t>
  </si>
  <si>
    <t>000 2 02 20000 00 0000 151</t>
  </si>
  <si>
    <t>Субсидии бюджетам на реализацию федеральных целевых программ</t>
  </si>
  <si>
    <t>000 2 02 20051 05 0000 151</t>
  </si>
  <si>
    <t>Субсидии бюджетам на софинансирование капитальных вложений в объекты государственной (муниципальной) собственнгости</t>
  </si>
  <si>
    <t>000 2 02 20077 05 0000151</t>
  </si>
  <si>
    <t>Субсидии бюджетам, на создание в общеобразовательных организациях, расположенных в сельской местности, условий для занятия физической культурой и спортом</t>
  </si>
  <si>
    <t>000 2 02 25097 05 0000 151</t>
  </si>
  <si>
    <t>Субсидия бюджетам муниципальных районов на поддержку отрасли культуры</t>
  </si>
  <si>
    <t>000 2 02 25519 05 0000 151</t>
  </si>
  <si>
    <t>Прочие субсидии</t>
  </si>
  <si>
    <t>000 2 02 29999 05 0000 151</t>
  </si>
  <si>
    <t>СУБВЕНЦИИ БЮДЖЕТАМ БЮДЖЕТНОЙ СИСТЕМЫ РФ</t>
  </si>
  <si>
    <t>000 2 02 30000 00 0000 151</t>
  </si>
  <si>
    <t>Субвенции бюджетам муниципальных образований на предоставление гражданам субсидий на оплату жилых помещений и коммунальных услуг</t>
  </si>
  <si>
    <t>000 2 02 30022 05 0000 151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</si>
  <si>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</si>
  <si>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</si>
  <si>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</si>
  <si>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000 2 02 35120 05 0000 151</t>
  </si>
  <si>
    <t>Прочие субвенции</t>
  </si>
  <si>
    <t>000 2 02 39999 05 0000 151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</si>
  <si>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</si>
  <si>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</si>
  <si>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</si>
  <si>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</si>
  <si>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ПРОЧИЕ БЕЗВОЗМЕЗДНЫЕ ПОСТУПЛЕНИЯ</t>
  </si>
  <si>
    <t>000 2 07 00000 00 0000 000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</si>
  <si>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</si>
  <si>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000 2 07 05020 05 0000 180</t>
  </si>
  <si>
    <t>Прочие безвозмездные поступления в бюджеты муниципальных районов</t>
  </si>
  <si>
    <t>000 2 07 05030 05 0000 180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</si>
  <si>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</si>
  <si>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</si>
  <si>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</si>
  <si>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000 2 19 60010 05 0000 180</t>
  </si>
  <si>
    <t>ИТОГО ДОХОДОВ</t>
  </si>
  <si>
    <t xml:space="preserve">Отчет об исполнении доходов бюджета Черемховского районного муниципального образования за                      9 месяцев 2017 года  </t>
  </si>
  <si>
    <t>за 9 месяцев 2017 года"</t>
  </si>
  <si>
    <t xml:space="preserve"> №632</t>
  </si>
  <si>
    <t>от 25.10.20172017 г.____________</t>
  </si>
  <si>
    <r>
      <t>от  25.10.2017  №632</t>
    </r>
    <r>
      <rPr>
        <sz val="11"/>
        <rFont val="Calibri"/>
        <family val="2"/>
        <charset val="204"/>
      </rPr>
      <t xml:space="preserve"> </t>
    </r>
  </si>
  <si>
    <t>от 25.10.2017 №632</t>
  </si>
  <si>
    <t>0200572340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</si>
  <si>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</si>
  <si>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</si>
  <si>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</si>
  <si>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>Выравнивание обеспеченности муниципальных районов (городских округов) Иркутской области по реализации ими их отдельных расходных обязательств</t>
  </si>
  <si>
    <t>0200520190</t>
  </si>
  <si>
    <t>Расходы на обеспечение функций муниципальных органов</t>
  </si>
  <si>
    <t>0200500000</t>
  </si>
  <si>
    <t>Руководитель контрольно-счетной палаты муниципального образования и его заместители</t>
  </si>
  <si>
    <t>0200372340</t>
  </si>
  <si>
    <t>800</t>
  </si>
  <si>
    <t>0200320190</t>
  </si>
  <si>
    <t>Иные бюджетные ассигнования</t>
  </si>
  <si>
    <t>300</t>
  </si>
  <si>
    <t>Социальное обеспечение и иные выплаты населению</t>
  </si>
  <si>
    <t>200</t>
  </si>
  <si>
    <t>Закупка товаров, работ и услуг для государственных (муниципальных) нужд</t>
  </si>
  <si>
    <t>0200300000</t>
  </si>
  <si>
    <t>Центральный аппарат</t>
  </si>
  <si>
    <t>0200000000</t>
  </si>
  <si>
    <t>Руководство и управление в сфере установленных функций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</si>
  <si>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</si>
  <si>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ВОПРОСЫ</t>
  </si>
  <si>
    <t>Контрольно-счетная палата ЧРМО</t>
  </si>
  <si>
    <t>82023А1101</t>
  </si>
  <si>
    <t>Развитие сети плоскостных спортивных сооружений</t>
  </si>
  <si>
    <t>400</t>
  </si>
  <si>
    <t>82023L0184</t>
  </si>
  <si>
    <t>Капитальные вложения в объекты государственной (муниципальной) собственности</t>
  </si>
  <si>
    <t>Развитие сети плоскостных спортивных сооружений в рамках реализации мероприятий федеральной целевой программы «Устойчивое развитие сельских территорий на 2014 - 2017 годы и на период до 2020 года»</t>
  </si>
  <si>
    <t>8202300000</t>
  </si>
  <si>
    <t>Комплексное обустройство сельских территорий</t>
  </si>
  <si>
    <t>8200000000</t>
  </si>
  <si>
    <t>Муниципальная программа "Устойчивое развитие сельских территорий Черемховского районного муниципального образования на 2014-2020 годы"</t>
  </si>
  <si>
    <t>Физическая культура</t>
  </si>
  <si>
    <t>ФИЗИЧЕСКАЯ КУЛЬТУРА И СПОРТ</t>
  </si>
  <si>
    <t>0200173030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</si>
  <si>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</si>
  <si>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0200100000</t>
  </si>
  <si>
    <t>Осуществление отдельных областных государственных полномочий</t>
  </si>
  <si>
    <t>Другие вопросы в области социальной политики</t>
  </si>
  <si>
    <t>0200173040</t>
  </si>
  <si>
    <t>Предоставление гражданам субсидий на оплату жилых помещений и коммунальных услуг</t>
  </si>
  <si>
    <t>Социальное обеспечение населения</t>
  </si>
  <si>
    <t>СОЦИАЛЬНАЯ ПОЛИТИКА</t>
  </si>
  <si>
    <t>73014Ж2001</t>
  </si>
  <si>
    <t>Введение в эксплуатацию объекта "Полигон твердых бытовых отходов на территории Черемховского районного муниципального образования"</t>
  </si>
  <si>
    <t>73014L0291</t>
  </si>
  <si>
    <t>Софинансирование капитальных вложений в объекты муниципальной собственности в сфере охраны окружающей среды в рамках реализации мероприятий федеральной целевой программы "Охрана озера Байкал и социально - экономическое развитие Байкальской природной территории на 2012 - 2020 годы"</t>
  </si>
  <si>
    <t>7301400000</t>
  </si>
  <si>
    <t>Обеспечение реализации мер по охране окружающей среды и сохранению здоровья населения, создание экологически безопасной и комфортной среды на территории Черемховского района для обеспечения устойчивого развития общества</t>
  </si>
  <si>
    <t>7300000000</t>
  </si>
  <si>
    <t>Муниципальная программа "Охрана окружающей среды на территории Черемховского районного муниципального образования на 2017-2019 годы"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</si>
  <si>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</si>
  <si>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</si>
  <si>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</si>
  <si>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77018S2730</t>
  </si>
  <si>
    <t>Строительство пешеходных переходов (мостов, виадуков) на территориях муниципальных образований Иркутской области</t>
  </si>
  <si>
    <t>7701800000</t>
  </si>
  <si>
    <t>Обеспечение безопасности участников дорожного движения и развитие сети искусственных сооружений</t>
  </si>
  <si>
    <t>7700000000</t>
  </si>
  <si>
    <t>Муниципальная программа "Повышение безопасности дорожного движения в Черемховском районе на 2017-2019 годы"</t>
  </si>
  <si>
    <t>Благоустройство</t>
  </si>
  <si>
    <t>ЖИЛИЩНО-КОММУНАЛЬНОЕ ХОЗЯЙСТВО</t>
  </si>
  <si>
    <t>3105000280</t>
  </si>
  <si>
    <t>Содержание автомобильных дорог общего пользования</t>
  </si>
  <si>
    <t>3105000000</t>
  </si>
  <si>
    <t>Мероприятия в области дорожного хозяйства</t>
  </si>
  <si>
    <t>3100000000</t>
  </si>
  <si>
    <t>Дорожное хозяйство</t>
  </si>
  <si>
    <t>Дорожное хозяйство (дорожные фонды)</t>
  </si>
  <si>
    <t>НАЦИОНАЛЬНАЯ ЭКОНОМИКА</t>
  </si>
  <si>
    <t>Управление жилищно-коммунального хозяйства, строительства, транспорта, связи и экологии АЧРМО</t>
  </si>
  <si>
    <t>65006А1003</t>
  </si>
  <si>
    <t>Пополнение материально-технической базы для развития физической культуры и массового спорта</t>
  </si>
  <si>
    <t>65006А1002</t>
  </si>
  <si>
    <t>Развитие массового спорта, планирование проведения физкультурно-массовых и спортивных мероприятий</t>
  </si>
  <si>
    <t>65006А1001</t>
  </si>
  <si>
    <t>Пропаганда физической культуры, спорта и здорового образа жизни</t>
  </si>
  <si>
    <t>65006S2850</t>
  </si>
  <si>
    <t>Софинансирование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</si>
  <si>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6500600000</t>
  </si>
  <si>
    <t>Обеспечение условий для развития на территории Черемховского районного муниципального образования физической культуры и массового спорта</t>
  </si>
  <si>
    <t>6500000000</t>
  </si>
  <si>
    <t>Муниципальная программа "Развитие физической культуры и спорта в Черемховском районном муниципальном образовании на 2017-2019 годы"</t>
  </si>
  <si>
    <t>74015А6001</t>
  </si>
  <si>
    <t>Повышение эффективности деятельности Общественной организации ветеранов (пенсионеров) войны, труда, Вооруженных сил и правоохранительных органов Черемховского района</t>
  </si>
  <si>
    <t>7401500000</t>
  </si>
  <si>
    <t>Создание условий для поддержки функционирования, развития и стимулирования деятельности ветеранского движения на территории Черемховского района</t>
  </si>
  <si>
    <t>7400000000</t>
  </si>
  <si>
    <t>Муниципальная программа "Поддержка проводимых мероприятий, посвященных Дням воинской славы, памятным датам России и работе с ветеранами и инвалидами в Черемховском районе на 2017-2019 гг."</t>
  </si>
  <si>
    <t>0200173060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</si>
  <si>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</si>
  <si>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71012А4001</t>
  </si>
  <si>
    <t>Обеспечение предоставления молодым семьям-участникам программы социальных выплат на приобретение жилого помещения или создание объекта индивидуального жилищного строительства</t>
  </si>
  <si>
    <t>71012L0201</t>
  </si>
  <si>
    <t>Мероприятия по обеспечению жильем молодых семей в рамках реализации подпрограммы «Обеспечение жильем молодых семей» федеральной целевой программы «Жилище» на 2015 - 2020 годы</t>
  </si>
  <si>
    <t>7101200000</t>
  </si>
  <si>
    <t>Разработка и внедрение на территории Черемховского районного муниципального образования правового, организационного и финансового механизма государственной и муниципальной поддержки молодых семей и молодых специалистов в решении жилищной проблемы</t>
  </si>
  <si>
    <t>7100000000</t>
  </si>
  <si>
    <t>Муниципальная программа "Молодым семьям-доступное жилье на 2014-2019 гг.</t>
  </si>
  <si>
    <t>0904723600</t>
  </si>
  <si>
    <t>Единовременная денежная выплата лицу, удостоенному звания "Почетный гражданин Черемховского района"</t>
  </si>
  <si>
    <t>0904723500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</si>
  <si>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</si>
  <si>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0904700000</t>
  </si>
  <si>
    <t>Выполнение других обязательств муниципальных образований</t>
  </si>
  <si>
    <t>0900000000</t>
  </si>
  <si>
    <t>Реализация функций, связанных с общегосударственным управлением</t>
  </si>
  <si>
    <t>4901023490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</si>
  <si>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</si>
  <si>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4901000000</t>
  </si>
  <si>
    <t>Предоставление мер социальной поддержки</t>
  </si>
  <si>
    <t>4900000000</t>
  </si>
  <si>
    <t>Доплаты к пенсиям, дополнительное пенсионное обеспечение</t>
  </si>
  <si>
    <t>Пенсионное обеспечение</t>
  </si>
  <si>
    <t>85009А1304</t>
  </si>
  <si>
    <t>Содействие укреплению материально-технической базы учреждений здравоохранения в Черемховском районе</t>
  </si>
  <si>
    <t>85009А1303</t>
  </si>
  <si>
    <t>Содействие в обеспечении системы здравоохранения мотивированными и высококвалифицированными кадрами</t>
  </si>
  <si>
    <t>8500900000</t>
  </si>
  <si>
    <t>Повышение доступности и эффективности оказания специализированной медицинской помощи в поселениях Черемховского района</t>
  </si>
  <si>
    <t>8500000000</t>
  </si>
  <si>
    <t>Муниципальная программа "Развитие здравоохранения в Черемховском районном муниципальном образовании на 2017-2019 годы"</t>
  </si>
  <si>
    <t>Другие вопросы в области здравоохранения</t>
  </si>
  <si>
    <t>ЗДРАВООХРАНЕНИЕ</t>
  </si>
  <si>
    <t>75016А7007</t>
  </si>
  <si>
    <t>Организационное, техническое и методическое обеспечение мероприятий в сфере молодежной политики</t>
  </si>
  <si>
    <t>75016А7006</t>
  </si>
  <si>
    <t>Поддержка молодежи, оказавшейся в трудной жизненной ситуации</t>
  </si>
  <si>
    <t>75016А7005</t>
  </si>
  <si>
    <t>Содействие развитию института семьи и традиционных ценностей</t>
  </si>
  <si>
    <t>75016А7003</t>
  </si>
  <si>
    <t>Создание условий для духовно-нравственного воспитания, гражданского и патриотического становления молодежи</t>
  </si>
  <si>
    <t>75016А7002</t>
  </si>
  <si>
    <t>Подготовка молодежи к участию в общественно-политической жизни страны, государственной деятельности и управлении, активизация участия молодежи в развитии деловой активности</t>
  </si>
  <si>
    <t>75016А7001</t>
  </si>
  <si>
    <t>Выявление и поддержка талантливой молодежи, реализация творческого потенциала молодежи</t>
  </si>
  <si>
    <t>75016S2140</t>
  </si>
  <si>
    <t>Реализация программ по работе с детьми и молодежью (средства местного бюджета)</t>
  </si>
  <si>
    <t>7501672140</t>
  </si>
  <si>
    <t>Реализация программ по работе с детьми и молодежью</t>
  </si>
  <si>
    <t>7501600000</t>
  </si>
  <si>
    <t>Создание правовых, экономических, социальных, организационных условий для становления и развития молодых граждан, успешной реализации ими своих конституционных прав, участия молодежи в системе общественных отношений и реализации своего экономического потенциала в интересах общества и государства с учетом возрастных особенностей</t>
  </si>
  <si>
    <t>7500000000</t>
  </si>
  <si>
    <t xml:space="preserve">Молодежная политика в Черемховском районном муниципальном образовании на 2017-2019 </t>
  </si>
  <si>
    <t>66007А2003</t>
  </si>
  <si>
    <t>Развитие системы раннего выявления незаконных потребителей наркотиков среди несовершеннолетних</t>
  </si>
  <si>
    <t>66007А2002</t>
  </si>
  <si>
    <t>Организация и проведение комплекса мероприятий по профилактике социально негативных явлений, направленных на предупреждение возникновения и распространения наркомании в Черемховском районном муниципальном образовании</t>
  </si>
  <si>
    <t>66007А2001</t>
  </si>
  <si>
    <t>Формирование негативного отношения к употреблению наркотических средств и психотропных веществ через реализацию информационно-пропагандистской кампании</t>
  </si>
  <si>
    <t>6600700000</t>
  </si>
  <si>
    <t>Сокращение масштабов немедицинского потребления наркотических и психотропных веществ, формирование негативного отношения к незаконному обороту и потреблению наркотиков и существенное снижение спроса на них</t>
  </si>
  <si>
    <t>6600000000</t>
  </si>
  <si>
    <t>Муниципальная программа "Комплексные меры профилактики злоупотребления наркотическими средствами и психотропными веществами в Черемховском районном муниципальном образовании на 2017-2019 годы"</t>
  </si>
  <si>
    <t>Молодежная политика</t>
  </si>
  <si>
    <t>83024А1203</t>
  </si>
  <si>
    <t>Обучение повышению эффективности противодействия коррупции при осуществлении закупок товаров, работ, услуг для обеспечения государственных и муниципальных нужд</t>
  </si>
  <si>
    <t>83024А1202</t>
  </si>
  <si>
    <t>Обучение муниципальных служащих проведению антикоррупционной экспертизы, при подготовке проектов правовых и нормативно-правовых актов</t>
  </si>
  <si>
    <t>83024А1201</t>
  </si>
  <si>
    <t>Обучение механизмам противодействия коррупции в системе муниципальной службы администрации Черемховского районного муниципального образования</t>
  </si>
  <si>
    <t>8302400000</t>
  </si>
  <si>
    <t>Повышение  профессионального уровня управленческих кадров, для деятельности которых наиболее характерно возникновение коррупционных рисков</t>
  </si>
  <si>
    <t>8300000000</t>
  </si>
  <si>
    <t>Муниципальная программа "Противодействие коррупции в администрации Черемховского районного муниципального образования на 2017-2019 годы"</t>
  </si>
  <si>
    <t>4304000000</t>
  </si>
  <si>
    <t>Переподготовка и повышение квалификации кадров</t>
  </si>
  <si>
    <t>4300000000</t>
  </si>
  <si>
    <t>Мероприятия по переподготовке и повышению квалификации</t>
  </si>
  <si>
    <t>Профессиональная подготовка, переподготовка и повышение квалификации</t>
  </si>
  <si>
    <t>ОБРАЗОВАНИЕ</t>
  </si>
  <si>
    <t>72013А5003</t>
  </si>
  <si>
    <t>Формирование положительного общественного мнения о малом и среднем предпринимательстве</t>
  </si>
  <si>
    <t>72013L0640</t>
  </si>
  <si>
    <t>Государственная поддержка малого и среднего предпринимательства, включая крестьянские (фермерские) хозяйства</t>
  </si>
  <si>
    <t>7201300000</t>
  </si>
  <si>
    <t>Создание благоприятных условий для устойчивого развития и повышения конкурентоспособности субъектов малого и среднего предпринимательства в Черемховском районе</t>
  </si>
  <si>
    <t>7200000000</t>
  </si>
  <si>
    <t>Муниципальная программа "Поддержка и развитие малого и среднего предпринимательства в Черемховском районе на 2017-2019 годы"</t>
  </si>
  <si>
    <t>Другие вопросы в области национальной экономики</t>
  </si>
  <si>
    <t>0200173120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</si>
  <si>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</si>
  <si>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Сельское хозяйство и рыболовство</t>
  </si>
  <si>
    <t>79020А9001</t>
  </si>
  <si>
    <t>Информационно-пропагандистское направление профилактики терроризма и экстремизма</t>
  </si>
  <si>
    <t>7902000000</t>
  </si>
  <si>
    <t>Реализация государственной политики Российской Федерации в области профилактики терроризма и экстремизма на территории Черемховского районного муниципального образования путем совершенствования системы профилактических мер антитеррористической и противоэкстремистской направленности, формирования уважительного отношения к этнокультурным и конфессиональным ценностям народов, проживающих на территории Черемховского районного муниципального образования</t>
  </si>
  <si>
    <t>7900000000</t>
  </si>
  <si>
    <t>Муниципальная программа "Профилактика экстремизма и терроризма в Черемховском районном муниципальном образовании на 2017-2019 гг."</t>
  </si>
  <si>
    <t>76017А8005</t>
  </si>
  <si>
    <t>Повышение эффективности деятельности правоохранительных органов в предупреждении правонарушений, укрепление кадрового состава полиции</t>
  </si>
  <si>
    <t>76017А8004</t>
  </si>
  <si>
    <t>Выявление и устранение причин и условий, способствующих совершению правонарушений, совершаемых в общественных местах, преступлений против собственности</t>
  </si>
  <si>
    <t>76017А8002</t>
  </si>
  <si>
    <t>Формирование позитивного общественного мнения о правоохранительных органах и результатах их деятельности путем повышения уровня информирования населения Черемховского района о деятельности правоохранительных органов</t>
  </si>
  <si>
    <t>7601700000</t>
  </si>
  <si>
    <t>Стабилизация криминальной ситуации на территории Черемховского районного муниципального образования путем комплексного решения проблем по обеспечению надлежащего уровня общественной безопасности, защите общественного порядка, защите конституционных прав и свобод граждан, проживающих на территории Черемховского района</t>
  </si>
  <si>
    <t>7600000000</t>
  </si>
  <si>
    <t>Муниципальная программа "Профилактика правонарушений в Черемховском районном муниципальном образовании на 2017-2019 годы"</t>
  </si>
  <si>
    <t>67008А3002</t>
  </si>
  <si>
    <t>Информационное обеспечение и пропаганда охраны труда</t>
  </si>
  <si>
    <t>6700800000</t>
  </si>
  <si>
    <t>Улучшение условий и охраны труда в Черемховском районном муниципальном образовании</t>
  </si>
  <si>
    <t>6700000000</t>
  </si>
  <si>
    <t>Муниципальная программа "Улучшение условий и охраны труда в Черемховском районном муниципальном образовании на 2017-2019 годы"</t>
  </si>
  <si>
    <t>0904709999</t>
  </si>
  <si>
    <t>Реализация мероприятий, осуществляемых органами местного самоуправления</t>
  </si>
  <si>
    <t>0200173150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</si>
  <si>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</si>
  <si>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0200173140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</si>
  <si>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</si>
  <si>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0200173130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</si>
  <si>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</si>
  <si>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0200173090</t>
  </si>
  <si>
    <t>Осуществление отдельных областных государственных полномочий в сфере труда</t>
  </si>
  <si>
    <t>0200173070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</si>
  <si>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</si>
  <si>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Другие общегосударственные вопросы</t>
  </si>
  <si>
    <t>0500904300</t>
  </si>
  <si>
    <t>Резервный фонд Администрации Черемховского районного муниципального образования</t>
  </si>
  <si>
    <t>0500900000</t>
  </si>
  <si>
    <t>Резервные фонды местных администраций</t>
  </si>
  <si>
    <t>0500000000</t>
  </si>
  <si>
    <t>Резервные фонды</t>
  </si>
  <si>
    <t>Обеспечение проведения выборов и референдумов</t>
  </si>
  <si>
    <t>0100051200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</si>
  <si>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</si>
  <si>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0100000000</t>
  </si>
  <si>
    <t>Руководство и управление в сфере установленных функций</t>
  </si>
  <si>
    <t>Судебная система</t>
  </si>
  <si>
    <t>64005Ж1002</t>
  </si>
  <si>
    <t>Создание системы мониторинга, информационного и методического обеспечения мероприятий по энергосбережению и повышению энергетической эффективности</t>
  </si>
  <si>
    <t>6400500000</t>
  </si>
  <si>
    <t>Осуществление энергосберегающих мероприятий и повышение эффективности использования энергетических ресурсов бюджетными структурами, находящимися в муниципальной собственности Черемховского районного муниципального образования</t>
  </si>
  <si>
    <t>6400000000</t>
  </si>
  <si>
    <t>Муниципальная программа "Энергосбережение и повышение энергетической эффективности на территории Черемховского районного муниципального образования на 2017-2019 годы"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</si>
  <si>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</si>
  <si>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0200272340</t>
  </si>
  <si>
    <t>0200220190</t>
  </si>
  <si>
    <t>0200200000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</si>
  <si>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</si>
  <si>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</si>
  <si>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Администрация ЧРМО</t>
  </si>
  <si>
    <t>0200472340</t>
  </si>
  <si>
    <t>0200420190</t>
  </si>
  <si>
    <t>0200400000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</si>
  <si>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</si>
  <si>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</si>
  <si>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Дума ЧРМО</t>
  </si>
  <si>
    <t>4701000000</t>
  </si>
  <si>
    <t>Предоставление субсидий МУП "Газета "Мое село - край Черемховский""</t>
  </si>
  <si>
    <t>4700000000</t>
  </si>
  <si>
    <t>Периодические издания, учрежденные органами исполнительной власти</t>
  </si>
  <si>
    <t>Периодическая печать и издательства</t>
  </si>
  <si>
    <t>СРЕДСТВА МАССОВОЙ ИНФОРМАЦИИ</t>
  </si>
  <si>
    <t>42000S2370</t>
  </si>
  <si>
    <t>Реализация мероприятий перечня проектов народных инициатив</t>
  </si>
  <si>
    <t>4200000000</t>
  </si>
  <si>
    <t>Библиотеки</t>
  </si>
  <si>
    <t>Культура</t>
  </si>
  <si>
    <t>КУЛЬТУРА, КИНЕМАТОГРАФИЯ</t>
  </si>
  <si>
    <t>600</t>
  </si>
  <si>
    <t>80021О5002</t>
  </si>
  <si>
    <t>Предоставление субсидий бюджетным, автономным учреждениям и иным некоммерческим организациям</t>
  </si>
  <si>
    <t>Капитальный ремонт, проведение ремонтных работ по устранению неисправностей изношенных конструктивных элементов помещений, инженерных сетей, проведение ремонтных работ по монтажу, замене, частичной замене коммуникаций</t>
  </si>
  <si>
    <t>8002100000</t>
  </si>
  <si>
    <t>Создание комфортных и безопасных условий для участников образовательных отношений</t>
  </si>
  <si>
    <t>8000000000</t>
  </si>
  <si>
    <t>Развитие современной инфраструктуры объектов образования на 2017-2019 годы</t>
  </si>
  <si>
    <t>Общее образование</t>
  </si>
  <si>
    <t>3504800290</t>
  </si>
  <si>
    <t>Взносы на капитальный ремонт общего имущества в многоквартирных домах</t>
  </si>
  <si>
    <t>3504800000</t>
  </si>
  <si>
    <t>Мероприятия в области жилищного хозяйства</t>
  </si>
  <si>
    <t>3500000000</t>
  </si>
  <si>
    <t>Жилищно-коммунальное хозяйство</t>
  </si>
  <si>
    <t>Жилищное хозяйство</t>
  </si>
  <si>
    <t>69010И1003</t>
  </si>
  <si>
    <t>Оплата расходов по обязательствам прошлых лет</t>
  </si>
  <si>
    <t>69010И1001</t>
  </si>
  <si>
    <t>Обеспечение условий для внесения в реестр муниципального имущества информации об объектах муниципальной собственности для создания условий эффективного их использования</t>
  </si>
  <si>
    <t>6901000000</t>
  </si>
  <si>
    <t>Вовлечение в хозяйственный оборот объектов недвижимости, свободных земельных участков, бесхозяйного имущества для эффективного их использования</t>
  </si>
  <si>
    <t>6900000000</t>
  </si>
  <si>
    <t>Муниципальная программа "Инвентаризация муниципальных объектов недвижимости Черемховского районного муниципального образования на 2017-2019 годы"</t>
  </si>
  <si>
    <t>3105026060</t>
  </si>
  <si>
    <t>Осуществление полномочий по строительству, реконструкции, ремонту, капитальному ремонту автомобильных дорог местного значения в границах населенных пунктов поселений Черемховского районного муниципального образования</t>
  </si>
  <si>
    <t>69010И1002</t>
  </si>
  <si>
    <t>Пополнение доходной части бюджета Черемховского районного муниципального образования</t>
  </si>
  <si>
    <t>4600272340</t>
  </si>
  <si>
    <t>4600200000</t>
  </si>
  <si>
    <t>Муниципальное бюджетное учреждение Автоцентр</t>
  </si>
  <si>
    <t>4600100000</t>
  </si>
  <si>
    <t>Муниципальное бюджетное учреждение Проектсметсервис</t>
  </si>
  <si>
    <t>4600000000</t>
  </si>
  <si>
    <t>Финансовое обеспечение муниципального задания на оказание муниципальных услуг бюджетными учреждениями</t>
  </si>
  <si>
    <t>Комитет по управлению муниципальным имуществом ЧРМО</t>
  </si>
  <si>
    <t>500</t>
  </si>
  <si>
    <t>60001Ф1008</t>
  </si>
  <si>
    <t>Межбюджетные трансферты</t>
  </si>
  <si>
    <t>Иные межбюджетные трансферты бюджетам поселений, входящим в состав Черемховского районного муниципального образования, на поддержку мер по обеспечению сбалансированности местных бюджетов</t>
  </si>
  <si>
    <t>6000100000</t>
  </si>
  <si>
    <t>Повышение качества управления муниципальными финансами</t>
  </si>
  <si>
    <t>6000000000</t>
  </si>
  <si>
    <t>Муниципальная программа "Управление муниципальными финансами Черемховского районного муниципального образования на 2017-2019 годы"</t>
  </si>
  <si>
    <t>Прочие межбюджетные трансферты общего характера</t>
  </si>
  <si>
    <t>60001Ф1007</t>
  </si>
  <si>
    <t>Предоставление из районного фонда финансовой поддержки поселений дотации на выравнивание уровня бюджетной обеспеченности бюджетов поселений</t>
  </si>
  <si>
    <t>6000172680</t>
  </si>
  <si>
    <t>Формирование районных фондов финансовой поддержки поселений Иркутской области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</si>
  <si>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</si>
  <si>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</si>
  <si>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700</t>
  </si>
  <si>
    <t>60001Ф1003</t>
  </si>
  <si>
    <t>Обслуживание государственного (муниципального) долга</t>
  </si>
  <si>
    <t>Управление муниципальным долгом и его обслуживание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</si>
  <si>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</si>
  <si>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</si>
  <si>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60001Ф1002</t>
  </si>
  <si>
    <t>Повышение эффективности расходования средств бюджета</t>
  </si>
  <si>
    <t>60001Ф1005</t>
  </si>
  <si>
    <t>Развитие автоматизированных систем управления муниципальными финансами</t>
  </si>
  <si>
    <t>60001Ф1004</t>
  </si>
  <si>
    <t>Обеспечение качественного ведения бухгалтерского учета, сдачи отчетности муниципальных учреждений</t>
  </si>
  <si>
    <t>4500072340</t>
  </si>
  <si>
    <t>4500020290</t>
  </si>
  <si>
    <t>Расходы на обеспечение деятельности (оказание услуг) муниципальных учреждений</t>
  </si>
  <si>
    <t>4500000000</t>
  </si>
  <si>
    <t>Централизованная бухгалтерия</t>
  </si>
  <si>
    <t>Финансовое управление администрации ЧРМО</t>
  </si>
  <si>
    <t>5301097001</t>
  </si>
  <si>
    <t>Проведение спортивных мероприятий для учащихся в образовательных организациях Черемховского районного муниципального образования</t>
  </si>
  <si>
    <t>5301000000</t>
  </si>
  <si>
    <t>Проведение спортивных мероприятий</t>
  </si>
  <si>
    <t>5300000000</t>
  </si>
  <si>
    <t>Мероприятия в области физической культуры и спорта</t>
  </si>
  <si>
    <t>0200173050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</si>
  <si>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</si>
  <si>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Охрана семьи и детства</t>
  </si>
  <si>
    <t>81022О6002</t>
  </si>
  <si>
    <t>Создание качественных информационно-технологических условий для улучшения аттестационных и мониторинговых процедур при формировании системы объективной оценки подготовки обучающихся и выпускников образовательных организаций Черемховского районного муниципального образования</t>
  </si>
  <si>
    <t>8102200000</t>
  </si>
  <si>
    <t>Развитие единой информационно-образовательной среды как механизма повышения качества образования и воспитания на основе использования современных информационных технологий</t>
  </si>
  <si>
    <t>8100000000</t>
  </si>
  <si>
    <t>Муниципальная программа "Информатизация образовательных организаций Черемховского района на 2017-2019 годы"</t>
  </si>
  <si>
    <t>78019О8006</t>
  </si>
  <si>
    <t>Оказание психолого-педагогической и социально-правовой помощи родителям в воспитании и обеспечении безопасности детей, а также обучение родителей навыкам раннего выявления признаков суицидальных намерений</t>
  </si>
  <si>
    <t>78019О8002</t>
  </si>
  <si>
    <t>Координация и межведомственное взаимодействие со специалистами различных субъектов профилактики на территории г. Черемхово и Черемховского района, службпсихолого-педагогического сопровождения в образовательных организациях по профилактике суицидального поведения подростков</t>
  </si>
  <si>
    <t>7801900000</t>
  </si>
  <si>
    <t>Организация профилактической работы по предупреждению суицидальных действий среди подростков, сохранение и укрепление психического здоровья обучающихся образовательных организаций Черемховского районного муниципального образования</t>
  </si>
  <si>
    <t>7800000000</t>
  </si>
  <si>
    <t>Муниципальная программа "Профилактика суицидов, предупреждение и предотвращение суицидальных попыток среди несовершеннолетних на 2017-2019 годы"</t>
  </si>
  <si>
    <t>77018Ж3002</t>
  </si>
  <si>
    <t>Обеспечение безопасного участия детей в дорожном движении</t>
  </si>
  <si>
    <t>77018Ж3001</t>
  </si>
  <si>
    <t>Предупреждение опасного поведения участников дорожного движения</t>
  </si>
  <si>
    <t>61002О1005</t>
  </si>
  <si>
    <t>Формирование позитивных жизненных установок у подрастающего поколения</t>
  </si>
  <si>
    <t>61002О1004</t>
  </si>
  <si>
    <t>Пропаганда здорового образа жизни, развитие потребности к активным занятиям физической культурой</t>
  </si>
  <si>
    <t>6100200000</t>
  </si>
  <si>
    <t>Организация качественного и доступного отдыха, оздоровления, досуга, занятости и социально полезной деятельности детей и подростков Черемховского района в летнее каникулярное время</t>
  </si>
  <si>
    <t>6100000000</t>
  </si>
  <si>
    <t>Муниципальная программа "Организация отдыха, оздоровления и занятости детей и подростков на 2017-2019 годы"</t>
  </si>
  <si>
    <t>5401090002</t>
  </si>
  <si>
    <t>Прочие мероприятия в сфере образования</t>
  </si>
  <si>
    <t>5401090001</t>
  </si>
  <si>
    <t>Проведение мероприятий для детей и молодежи</t>
  </si>
  <si>
    <t>5401000000</t>
  </si>
  <si>
    <t>Поддержка мероприятий в сфере образования</t>
  </si>
  <si>
    <t>5400000000</t>
  </si>
  <si>
    <t>Мероприятия в области образования</t>
  </si>
  <si>
    <t>4400172340</t>
  </si>
  <si>
    <t>4400120290</t>
  </si>
  <si>
    <t>4400100000</t>
  </si>
  <si>
    <t>Муниципальное казенное учреждение Центр развития образования</t>
  </si>
  <si>
    <t>4400000000</t>
  </si>
  <si>
    <t>Учреждения по сопровождению учебного процесса образовательных организаций</t>
  </si>
  <si>
    <t>Другие вопросы в области образования</t>
  </si>
  <si>
    <t>61002О1002</t>
  </si>
  <si>
    <t>Санитарно-эпидемиологические мероприятия</t>
  </si>
  <si>
    <t>61002S2080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</si>
  <si>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</si>
  <si>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80021О5001</t>
  </si>
  <si>
    <t>Получение положительного заключения в государственной экспертизе на проектно-сметную документацию, разработка проектной документации, проведение инженерных изысканий</t>
  </si>
  <si>
    <t>68009О4001</t>
  </si>
  <si>
    <t>Проведение комплексной модернизации материально-технической базы школьного питания, реконструкция и переоснащение столовых, пищеблоков, использование новых современных технологий приготовления пищевой продукции, проведение санитарно-эпидемиологических мероприятий</t>
  </si>
  <si>
    <t>6800900000</t>
  </si>
  <si>
    <t>Повышение уровня организации питания в образовательных организациях, расположенных на территории Черемховского районного муниципального образования</t>
  </si>
  <si>
    <t>6800000000</t>
  </si>
  <si>
    <t>Муниципальная программа "Совершенствование организации питания на 2017-2019 годы"</t>
  </si>
  <si>
    <t>64005Ж1001</t>
  </si>
  <si>
    <t>Создание условий для обеспечения энергосбережения и повышения энергетической эффективности в бюджетной сфере Черемховского районного муниципального образования</t>
  </si>
  <si>
    <t>63004О3001</t>
  </si>
  <si>
    <t>Создание необходимых условий для предотвращения гибели и травматизма детей при чрезвычайных ситуациях, связанных с пожарами</t>
  </si>
  <si>
    <t>6300400000</t>
  </si>
  <si>
    <t>Обеспечение необходимых условий для повышения уровня пожарной безопасности в образовательных организациях, защиты жизни и здоровья детей, сокращение материального ущерба, наносимого пожарами</t>
  </si>
  <si>
    <t>6300000000</t>
  </si>
  <si>
    <t>Муниципальная программа "Безопасность образовательных организаций на 2017-2019 гг."</t>
  </si>
  <si>
    <t>23000S2370</t>
  </si>
  <si>
    <t>2300072340</t>
  </si>
  <si>
    <t>2300020290</t>
  </si>
  <si>
    <t>2300000000</t>
  </si>
  <si>
    <t>Учреждения по внешкольной работе с детьми</t>
  </si>
  <si>
    <t>Дополнительное образование детей</t>
  </si>
  <si>
    <t>84025О7001</t>
  </si>
  <si>
    <t>Приобретение учебной литературы для образовательных организаций за счет средств муниципального бюджета</t>
  </si>
  <si>
    <t>8402500000</t>
  </si>
  <si>
    <t>Совершенствование системы обеспечения образовательных организаций учебниками в связи с переходом на ФГОС основной школы</t>
  </si>
  <si>
    <t>8400000000</t>
  </si>
  <si>
    <t>Муниципальная программа "Школьный учебник" Черемховского районного муниципального образования на 2017-2019 годы</t>
  </si>
  <si>
    <t>80021О5003</t>
  </si>
  <si>
    <t>Софинансирование строительства зданий образовательных организаций</t>
  </si>
  <si>
    <t>80021S2200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</si>
  <si>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</si>
  <si>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80021L0971</t>
  </si>
  <si>
    <t>Cоздание в общеобразовательных организациях, расположенных в сельской местности, условий для занятий физической культурой и спортом</t>
  </si>
  <si>
    <t>68009О4002</t>
  </si>
  <si>
    <t>Обеспечение обучающихся муниципальных образовательных организаций горячим питанием</t>
  </si>
  <si>
    <t>68009S2580</t>
  </si>
  <si>
    <t>Закупка оборудования для оснащения производственных помещений столовых муниципальных общеобразовательных организаций в Иркутской области</t>
  </si>
  <si>
    <t>62003О2002</t>
  </si>
  <si>
    <t>Модернизация автопарка общеобразовательных организаций через переоборудование имеющегося автотранспорта в соответствии с современными требованиями безопасности перевозок обучающихся</t>
  </si>
  <si>
    <t>62003О2001</t>
  </si>
  <si>
    <t>Обеспечение доступности общеобразовательных организаций путем осуществления перевозок обучающихся к месту организации обучения и обратно к месту проживания</t>
  </si>
  <si>
    <t>62003S2590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</si>
  <si>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</si>
  <si>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6200300000</t>
  </si>
  <si>
    <t>Создание условий для обеспечения безопасности школьных перевозок и равного доступа к качественному образованию обучающихся Черемховского района</t>
  </si>
  <si>
    <t>6200000000</t>
  </si>
  <si>
    <t>Муниципальная программа "Безопасность школьных перевозок на 2017-2019 годы"</t>
  </si>
  <si>
    <t>61002О1003</t>
  </si>
  <si>
    <t>Создание условий для реализации программ муниципальных образовательных организаций, направленных на трудоустройство подростков во время летних каникул</t>
  </si>
  <si>
    <t>21000S2370</t>
  </si>
  <si>
    <t>2100073020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</si>
  <si>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</si>
  <si>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2100072340</t>
  </si>
  <si>
    <t>2100020290</t>
  </si>
  <si>
    <t>2100000000</t>
  </si>
  <si>
    <t>Школы-детские сады, школы начальные, неполные средние и средние</t>
  </si>
  <si>
    <t>81022О6001</t>
  </si>
  <si>
    <t>Проведение образовательной политики, направленной на сетевое взаимодействие всех субъектов единой образовательной среды Черемховского районного муниципального образования</t>
  </si>
  <si>
    <t>20000S2370</t>
  </si>
  <si>
    <t>2000073010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</si>
  <si>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</si>
  <si>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2000072340</t>
  </si>
  <si>
    <t>2000020290</t>
  </si>
  <si>
    <t>2000000000</t>
  </si>
  <si>
    <t>Детские дошкольные учреждения</t>
  </si>
  <si>
    <t>Дошкольное образование</t>
  </si>
  <si>
    <t>Отдел образования АЧРМО</t>
  </si>
  <si>
    <t>Другие вопросы в области культуры, кинематографии</t>
  </si>
  <si>
    <t>70011К1004</t>
  </si>
  <si>
    <t>Укрепление и модернизация материально-технической базы учреждений культуры</t>
  </si>
  <si>
    <t>70011К1003</t>
  </si>
  <si>
    <t>Предоставление ресурсов и услуг для удовлетворения потребностей граждан в МКУК "Межпоселенческая библиотека Черемховского района"</t>
  </si>
  <si>
    <t>70011К1001</t>
  </si>
  <si>
    <t>Развитие культурно-досуговой деятельности и поддержка народного творчества</t>
  </si>
  <si>
    <t>70011L5193</t>
  </si>
  <si>
    <t>Cофинансирования расходных обязательств муниципальных образований Иркутской области на поддержку отрасли культуры (Комплектование книжных фондов муниципальных общедоступных библиотек)</t>
  </si>
  <si>
    <t>7001100000</t>
  </si>
  <si>
    <t>Сохранение накопленного культурного наследия района, создание условий для развития культуры</t>
  </si>
  <si>
    <t>7000000000</t>
  </si>
  <si>
    <t>Муниципальная программа "Развитие культуры в Черемховском районном муниципальном образовании на 2017-2019 годы"</t>
  </si>
  <si>
    <t>64005Ж1003</t>
  </si>
  <si>
    <t>Создание условий для строительства, реконструкции и капитального ремонта зданий, строений, сооружений, соответствующих высокому классу энергоэффективности</t>
  </si>
  <si>
    <t>4200072340</t>
  </si>
  <si>
    <t>4200020290</t>
  </si>
  <si>
    <t>4100072340</t>
  </si>
  <si>
    <t>4100020290</t>
  </si>
  <si>
    <t>4100000000</t>
  </si>
  <si>
    <t>Музеи и постоянные выставки</t>
  </si>
  <si>
    <t>40000S2370</t>
  </si>
  <si>
    <t>4000072340</t>
  </si>
  <si>
    <t>4000020290</t>
  </si>
  <si>
    <t>4000000000</t>
  </si>
  <si>
    <t>Дворцы и дома культуры</t>
  </si>
  <si>
    <t>70011К1005</t>
  </si>
  <si>
    <t>Формирование кадровой политики в сфере культуры</t>
  </si>
  <si>
    <t>70011К1002</t>
  </si>
  <si>
    <t>Выявление и предоставление мер поддержки одаренным детям и талантливой молодежи</t>
  </si>
  <si>
    <t>Отдел по культуре и библиотечному обслуживанию АЧРМО</t>
  </si>
  <si>
    <t>% исполнения</t>
  </si>
  <si>
    <t>Исполнено</t>
  </si>
  <si>
    <t>(тыс.руб.)</t>
  </si>
  <si>
    <t>Наименование показателя</t>
  </si>
  <si>
    <t>Код</t>
  </si>
  <si>
    <t>План на год</t>
  </si>
  <si>
    <t>ГРБС</t>
  </si>
  <si>
    <t>раздела</t>
  </si>
  <si>
    <t>подраздела</t>
  </si>
  <si>
    <t>целевой статьи</t>
  </si>
  <si>
    <t>вида расходов</t>
  </si>
  <si>
    <t>ИТОГО</t>
  </si>
  <si>
    <r>
      <t xml:space="preserve">Приложение № 4   </t>
    </r>
    <r>
      <rPr>
        <sz val="11"/>
        <rFont val="Times New Roman"/>
        <family val="1"/>
        <charset val="204"/>
      </rPr>
      <t xml:space="preserve"> </t>
    </r>
  </si>
  <si>
    <r>
      <t>к Постановлению</t>
    </r>
    <r>
      <rPr>
        <sz val="11"/>
        <rFont val="Times New Roman"/>
        <family val="1"/>
        <charset val="204"/>
      </rPr>
      <t xml:space="preserve"> </t>
    </r>
  </si>
  <si>
    <r>
      <t>"Об исполнении бюджета Черемховского районного муниципального образования  за 9 месяцев 2017 года"</t>
    </r>
    <r>
      <rPr>
        <sz val="11"/>
        <rFont val="Times New Roman"/>
        <family val="1"/>
        <charset val="204"/>
      </rPr>
      <t xml:space="preserve"> </t>
    </r>
  </si>
  <si>
    <t>Отчет об исполнении бюджета за 9 месяцев 2017 года по ведомственной структуре расходов бюджета Черемховского районного муниципального образования</t>
  </si>
  <si>
    <t>Начальник финансового управления</t>
  </si>
  <si>
    <t>Ю.Н. Гайдук</t>
  </si>
  <si>
    <t>Подраздел</t>
  </si>
  <si>
    <t>Раздел</t>
  </si>
  <si>
    <t>Наименование</t>
  </si>
  <si>
    <t>План на год, тыс. руб.</t>
  </si>
  <si>
    <t>Исполнено, тыс. руб.</t>
  </si>
</sst>
</file>

<file path=xl/styles.xml><?xml version="1.0" encoding="utf-8"?>
<styleSheet xmlns="http://schemas.openxmlformats.org/spreadsheetml/2006/main">
  <numFmts count="11">
    <numFmt numFmtId="43" formatCode="_-* #,##0.00_р_._-;\-* #,##0.00_р_._-;_-* &quot;-&quot;??_р_._-;_-@_-"/>
    <numFmt numFmtId="164" formatCode="#,##0.00;[Red]\-#,##0.00;0.00"/>
    <numFmt numFmtId="165" formatCode="#,##0.0;[Red]\-#,##0.0;0.0"/>
    <numFmt numFmtId="166" formatCode="000;[Red]\-000;&quot;&quot;"/>
    <numFmt numFmtId="167" formatCode="0000000000;[Red]\-0000000000;&quot;&quot;"/>
    <numFmt numFmtId="168" formatCode="00;[Red]\-00;&quot;&quot;"/>
    <numFmt numFmtId="169" formatCode="000"/>
    <numFmt numFmtId="170" formatCode="0.0%"/>
    <numFmt numFmtId="171" formatCode="#,##0.0"/>
    <numFmt numFmtId="172" formatCode="0.0"/>
    <numFmt numFmtId="173" formatCode="000000"/>
  </numFmts>
  <fonts count="44">
    <font>
      <sz val="12"/>
      <color theme="1"/>
      <name val="Times New Roman"/>
      <family val="2"/>
      <charset val="204"/>
    </font>
    <font>
      <sz val="10"/>
      <name val="Arial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3"/>
      <name val="Times New Roman"/>
      <family val="1"/>
      <charset val="204"/>
    </font>
    <font>
      <sz val="12"/>
      <color indexed="8"/>
      <name val="Times New Roman"/>
      <family val="2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8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u/>
      <sz val="10"/>
      <color theme="10"/>
      <name val="Arial Cyr"/>
      <charset val="204"/>
    </font>
    <font>
      <sz val="10"/>
      <color theme="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3">
    <xf numFmtId="0" fontId="0" fillId="0" borderId="0"/>
    <xf numFmtId="0" fontId="14" fillId="0" borderId="0"/>
    <xf numFmtId="0" fontId="41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3" fillId="0" borderId="0"/>
    <xf numFmtId="0" fontId="4" fillId="0" borderId="0"/>
    <xf numFmtId="0" fontId="4" fillId="0" borderId="0"/>
    <xf numFmtId="0" fontId="43" fillId="0" borderId="0"/>
    <xf numFmtId="0" fontId="4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" fillId="0" borderId="0"/>
    <xf numFmtId="0" fontId="40" fillId="0" borderId="0"/>
    <xf numFmtId="0" fontId="40" fillId="0" borderId="0"/>
    <xf numFmtId="0" fontId="6" fillId="0" borderId="0"/>
    <xf numFmtId="0" fontId="6" fillId="0" borderId="0"/>
    <xf numFmtId="0" fontId="40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/>
    <xf numFmtId="0" fontId="10" fillId="0" borderId="0"/>
    <xf numFmtId="43" fontId="5" fillId="0" borderId="0" applyFont="0" applyFill="0" applyBorder="0" applyAlignment="0" applyProtection="0"/>
  </cellStyleXfs>
  <cellXfs count="345">
    <xf numFmtId="0" fontId="0" fillId="0" borderId="0" xfId="0"/>
    <xf numFmtId="0" fontId="2" fillId="0" borderId="0" xfId="12" applyFont="1" applyProtection="1">
      <protection hidden="1"/>
    </xf>
    <xf numFmtId="0" fontId="2" fillId="0" borderId="0" xfId="12" applyFont="1"/>
    <xf numFmtId="0" fontId="2" fillId="0" borderId="0" xfId="13" applyNumberFormat="1" applyFont="1" applyFill="1" applyAlignment="1" applyProtection="1">
      <alignment horizontal="centerContinuous"/>
      <protection hidden="1"/>
    </xf>
    <xf numFmtId="0" fontId="2" fillId="0" borderId="0" xfId="13" applyFont="1" applyAlignment="1" applyProtection="1">
      <alignment horizontal="center"/>
      <protection hidden="1"/>
    </xf>
    <xf numFmtId="0" fontId="2" fillId="0" borderId="0" xfId="13" applyFont="1" applyProtection="1">
      <protection hidden="1"/>
    </xf>
    <xf numFmtId="0" fontId="2" fillId="0" borderId="0" xfId="13" applyFont="1" applyAlignment="1" applyProtection="1">
      <alignment horizontal="right"/>
      <protection hidden="1"/>
    </xf>
    <xf numFmtId="0" fontId="3" fillId="0" borderId="1" xfId="3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31" applyNumberFormat="1" applyFont="1" applyFill="1" applyBorder="1" applyAlignment="1" applyProtection="1">
      <alignment horizontal="center"/>
      <protection hidden="1"/>
    </xf>
    <xf numFmtId="166" fontId="2" fillId="0" borderId="1" xfId="12" applyNumberFormat="1" applyFont="1" applyFill="1" applyBorder="1" applyAlignment="1" applyProtection="1">
      <alignment horizontal="center"/>
      <protection hidden="1"/>
    </xf>
    <xf numFmtId="0" fontId="3" fillId="0" borderId="0" xfId="12" applyFont="1"/>
    <xf numFmtId="166" fontId="3" fillId="0" borderId="1" xfId="12" applyNumberFormat="1" applyFont="1" applyFill="1" applyBorder="1" applyAlignment="1" applyProtection="1">
      <alignment horizontal="center"/>
      <protection hidden="1"/>
    </xf>
    <xf numFmtId="0" fontId="2" fillId="0" borderId="0" xfId="12" applyFont="1" applyBorder="1" applyProtection="1">
      <protection hidden="1"/>
    </xf>
    <xf numFmtId="169" fontId="3" fillId="0" borderId="1" xfId="12" applyNumberFormat="1" applyFont="1" applyFill="1" applyBorder="1" applyAlignment="1" applyProtection="1">
      <alignment wrapText="1"/>
      <protection hidden="1"/>
    </xf>
    <xf numFmtId="169" fontId="3" fillId="0" borderId="1" xfId="12" applyNumberFormat="1" applyFont="1" applyFill="1" applyBorder="1" applyAlignment="1" applyProtection="1">
      <alignment horizontal="center"/>
      <protection hidden="1"/>
    </xf>
    <xf numFmtId="168" fontId="3" fillId="0" borderId="1" xfId="12" applyNumberFormat="1" applyFont="1" applyFill="1" applyBorder="1" applyAlignment="1" applyProtection="1">
      <alignment horizontal="center"/>
      <protection hidden="1"/>
    </xf>
    <xf numFmtId="167" fontId="3" fillId="0" borderId="1" xfId="12" applyNumberFormat="1" applyFont="1" applyFill="1" applyBorder="1" applyAlignment="1" applyProtection="1">
      <alignment horizontal="center"/>
      <protection hidden="1"/>
    </xf>
    <xf numFmtId="165" fontId="3" fillId="0" borderId="1" xfId="12" applyNumberFormat="1" applyFont="1" applyFill="1" applyBorder="1" applyAlignment="1" applyProtection="1">
      <alignment horizontal="right"/>
      <protection hidden="1"/>
    </xf>
    <xf numFmtId="170" fontId="3" fillId="0" borderId="1" xfId="12" applyNumberFormat="1" applyFont="1" applyFill="1" applyBorder="1" applyAlignment="1" applyProtection="1">
      <alignment horizontal="right"/>
      <protection hidden="1"/>
    </xf>
    <xf numFmtId="169" fontId="2" fillId="0" borderId="1" xfId="12" applyNumberFormat="1" applyFont="1" applyFill="1" applyBorder="1" applyAlignment="1" applyProtection="1">
      <alignment wrapText="1"/>
      <protection hidden="1"/>
    </xf>
    <xf numFmtId="169" fontId="2" fillId="0" borderId="1" xfId="12" applyNumberFormat="1" applyFont="1" applyFill="1" applyBorder="1" applyAlignment="1" applyProtection="1">
      <alignment horizontal="center"/>
      <protection hidden="1"/>
    </xf>
    <xf numFmtId="168" fontId="2" fillId="0" borderId="1" xfId="12" applyNumberFormat="1" applyFont="1" applyFill="1" applyBorder="1" applyAlignment="1" applyProtection="1">
      <alignment horizontal="center"/>
      <protection hidden="1"/>
    </xf>
    <xf numFmtId="167" fontId="2" fillId="0" borderId="1" xfId="12" applyNumberFormat="1" applyFont="1" applyFill="1" applyBorder="1" applyAlignment="1" applyProtection="1">
      <alignment horizontal="center"/>
      <protection hidden="1"/>
    </xf>
    <xf numFmtId="165" fontId="2" fillId="0" borderId="1" xfId="12" applyNumberFormat="1" applyFont="1" applyFill="1" applyBorder="1" applyAlignment="1" applyProtection="1">
      <alignment horizontal="right"/>
      <protection hidden="1"/>
    </xf>
    <xf numFmtId="170" fontId="2" fillId="0" borderId="1" xfId="12" applyNumberFormat="1" applyFont="1" applyFill="1" applyBorder="1" applyAlignment="1" applyProtection="1">
      <alignment horizontal="right"/>
      <protection hidden="1"/>
    </xf>
    <xf numFmtId="0" fontId="40" fillId="0" borderId="0" xfId="68"/>
    <xf numFmtId="0" fontId="7" fillId="0" borderId="0" xfId="80" applyFont="1" applyAlignment="1">
      <alignment horizontal="left"/>
    </xf>
    <xf numFmtId="0" fontId="2" fillId="0" borderId="0" xfId="31" applyFont="1" applyAlignment="1" applyProtection="1">
      <alignment horizontal="left"/>
      <protection hidden="1"/>
    </xf>
    <xf numFmtId="0" fontId="40" fillId="0" borderId="0" xfId="6"/>
    <xf numFmtId="0" fontId="13" fillId="0" borderId="0" xfId="87" applyFont="1" applyFill="1" applyAlignment="1">
      <alignment horizontal="left"/>
    </xf>
    <xf numFmtId="0" fontId="11" fillId="0" borderId="0" xfId="4" applyFont="1" applyAlignment="1">
      <alignment horizontal="center"/>
    </xf>
    <xf numFmtId="0" fontId="18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18" fillId="0" borderId="1" xfId="26" applyNumberFormat="1" applyFont="1" applyFill="1" applyBorder="1" applyAlignment="1" applyProtection="1">
      <alignment horizontal="center" vertical="center" wrapText="1"/>
      <protection hidden="1"/>
    </xf>
    <xf numFmtId="0" fontId="18" fillId="0" borderId="1" xfId="26" applyNumberFormat="1" applyFont="1" applyFill="1" applyBorder="1" applyAlignment="1" applyProtection="1">
      <alignment horizontal="center"/>
      <protection hidden="1"/>
    </xf>
    <xf numFmtId="0" fontId="2" fillId="0" borderId="0" xfId="13" applyFont="1"/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71" fontId="11" fillId="2" borderId="0" xfId="6" applyNumberFormat="1" applyFont="1" applyFill="1" applyAlignment="1"/>
    <xf numFmtId="0" fontId="2" fillId="0" borderId="0" xfId="31" applyFont="1" applyProtection="1">
      <protection hidden="1"/>
    </xf>
    <xf numFmtId="0" fontId="2" fillId="0" borderId="0" xfId="43" applyFont="1" applyProtection="1">
      <protection hidden="1"/>
    </xf>
    <xf numFmtId="0" fontId="2" fillId="0" borderId="0" xfId="43" applyFont="1" applyAlignment="1" applyProtection="1">
      <alignment horizontal="right"/>
      <protection hidden="1"/>
    </xf>
    <xf numFmtId="0" fontId="3" fillId="0" borderId="1" xfId="43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43" applyNumberFormat="1" applyFont="1" applyFill="1" applyBorder="1" applyAlignment="1" applyProtection="1">
      <alignment horizontal="center" vertical="center"/>
      <protection hidden="1"/>
    </xf>
    <xf numFmtId="0" fontId="3" fillId="0" borderId="1" xfId="43" applyNumberFormat="1" applyFont="1" applyFill="1" applyBorder="1" applyAlignment="1" applyProtection="1">
      <alignment horizontal="center"/>
      <protection hidden="1"/>
    </xf>
    <xf numFmtId="0" fontId="40" fillId="0" borderId="0" xfId="81"/>
    <xf numFmtId="0" fontId="40" fillId="0" borderId="0" xfId="81" applyFill="1"/>
    <xf numFmtId="0" fontId="23" fillId="0" borderId="0" xfId="84" applyFont="1" applyFill="1" applyBorder="1" applyAlignment="1">
      <alignment horizontal="center" vertical="center" wrapText="1"/>
    </xf>
    <xf numFmtId="0" fontId="23" fillId="0" borderId="0" xfId="84" applyFont="1" applyFill="1" applyBorder="1" applyAlignment="1">
      <alignment horizontal="center" wrapText="1"/>
    </xf>
    <xf numFmtId="0" fontId="23" fillId="0" borderId="0" xfId="84" applyFont="1" applyFill="1" applyBorder="1" applyAlignment="1">
      <alignment horizontal="left" wrapText="1"/>
    </xf>
    <xf numFmtId="0" fontId="17" fillId="0" borderId="2" xfId="84" applyFont="1" applyFill="1" applyBorder="1" applyAlignment="1">
      <alignment horizontal="right" vertical="center" wrapText="1"/>
    </xf>
    <xf numFmtId="0" fontId="9" fillId="0" borderId="3" xfId="84" applyFont="1" applyFill="1" applyBorder="1" applyAlignment="1">
      <alignment horizontal="left" vertical="center" wrapText="1"/>
    </xf>
    <xf numFmtId="171" fontId="9" fillId="0" borderId="1" xfId="84" applyNumberFormat="1" applyFont="1" applyFill="1" applyBorder="1" applyAlignment="1">
      <alignment horizontal="right" vertical="center" wrapText="1"/>
    </xf>
    <xf numFmtId="0" fontId="9" fillId="0" borderId="1" xfId="84" applyFont="1" applyFill="1" applyBorder="1" applyAlignment="1">
      <alignment horizontal="left" vertical="center" wrapText="1"/>
    </xf>
    <xf numFmtId="0" fontId="9" fillId="0" borderId="4" xfId="84" applyFont="1" applyFill="1" applyBorder="1" applyAlignment="1">
      <alignment horizontal="left" vertical="center" wrapText="1"/>
    </xf>
    <xf numFmtId="171" fontId="24" fillId="0" borderId="1" xfId="77" applyNumberFormat="1" applyFont="1" applyFill="1" applyBorder="1" applyAlignment="1">
      <alignment horizontal="right" vertical="center"/>
    </xf>
    <xf numFmtId="0" fontId="9" fillId="0" borderId="3" xfId="84" applyFont="1" applyBorder="1" applyAlignment="1">
      <alignment horizontal="left" wrapText="1"/>
    </xf>
    <xf numFmtId="171" fontId="9" fillId="0" borderId="1" xfId="84" applyNumberFormat="1" applyFont="1" applyFill="1" applyBorder="1" applyAlignment="1">
      <alignment horizontal="right" vertical="center"/>
    </xf>
    <xf numFmtId="0" fontId="9" fillId="0" borderId="1" xfId="84" applyFont="1" applyBorder="1" applyAlignment="1">
      <alignment horizontal="left" vertical="center" wrapText="1"/>
    </xf>
    <xf numFmtId="0" fontId="9" fillId="0" borderId="1" xfId="84" applyFont="1" applyFill="1" applyBorder="1" applyAlignment="1">
      <alignment vertical="center" wrapText="1"/>
    </xf>
    <xf numFmtId="171" fontId="7" fillId="0" borderId="1" xfId="77" applyNumberFormat="1" applyFont="1" applyFill="1" applyBorder="1" applyAlignment="1">
      <alignment horizontal="right" vertical="center"/>
    </xf>
    <xf numFmtId="171" fontId="25" fillId="0" borderId="1" xfId="77" applyNumberFormat="1" applyFont="1" applyFill="1" applyBorder="1" applyAlignment="1">
      <alignment horizontal="right" vertical="center"/>
    </xf>
    <xf numFmtId="172" fontId="40" fillId="0" borderId="0" xfId="81" applyNumberFormat="1"/>
    <xf numFmtId="0" fontId="24" fillId="0" borderId="0" xfId="77" applyFont="1" applyAlignment="1">
      <alignment horizontal="center" vertical="center"/>
    </xf>
    <xf numFmtId="0" fontId="9" fillId="0" borderId="0" xfId="84" applyFont="1" applyBorder="1" applyAlignment="1">
      <alignment horizontal="center" vertical="center" wrapText="1"/>
    </xf>
    <xf numFmtId="0" fontId="24" fillId="0" borderId="0" xfId="77" applyFont="1" applyAlignment="1">
      <alignment horizontal="left"/>
    </xf>
    <xf numFmtId="171" fontId="24" fillId="0" borderId="0" xfId="77" applyNumberFormat="1" applyFont="1" applyFill="1" applyAlignment="1">
      <alignment horizontal="right" vertical="center"/>
    </xf>
    <xf numFmtId="0" fontId="11" fillId="0" borderId="0" xfId="14" applyFont="1"/>
    <xf numFmtId="0" fontId="11" fillId="0" borderId="0" xfId="14" applyFont="1" applyAlignment="1">
      <alignment horizontal="center"/>
    </xf>
    <xf numFmtId="0" fontId="6" fillId="0" borderId="0" xfId="4"/>
    <xf numFmtId="0" fontId="2" fillId="0" borderId="0" xfId="84" applyFont="1" applyBorder="1" applyAlignment="1">
      <alignment horizontal="center" vertical="center" wrapText="1"/>
    </xf>
    <xf numFmtId="0" fontId="6" fillId="0" borderId="0" xfId="4" applyFill="1"/>
    <xf numFmtId="0" fontId="40" fillId="0" borderId="0" xfId="77"/>
    <xf numFmtId="0" fontId="40" fillId="0" borderId="0" xfId="77" applyFill="1"/>
    <xf numFmtId="0" fontId="3" fillId="0" borderId="1" xfId="84" applyFont="1" applyFill="1" applyBorder="1" applyAlignment="1">
      <alignment horizontal="center" vertical="center" wrapText="1"/>
    </xf>
    <xf numFmtId="0" fontId="3" fillId="0" borderId="1" xfId="84" applyNumberFormat="1" applyFont="1" applyFill="1" applyBorder="1" applyAlignment="1">
      <alignment horizontal="center" vertical="center" wrapText="1"/>
    </xf>
    <xf numFmtId="0" fontId="7" fillId="0" borderId="0" xfId="6" applyFont="1" applyAlignment="1">
      <alignment horizontal="left"/>
    </xf>
    <xf numFmtId="170" fontId="9" fillId="0" borderId="1" xfId="88" applyNumberFormat="1" applyFont="1" applyFill="1" applyBorder="1" applyAlignment="1">
      <alignment horizontal="right" vertical="center" wrapText="1"/>
    </xf>
    <xf numFmtId="170" fontId="21" fillId="0" borderId="1" xfId="88" applyNumberFormat="1" applyFont="1" applyFill="1" applyBorder="1" applyAlignment="1">
      <alignment horizontal="right" vertical="center" wrapText="1"/>
    </xf>
    <xf numFmtId="0" fontId="7" fillId="0" borderId="0" xfId="78" applyFont="1"/>
    <xf numFmtId="0" fontId="12" fillId="0" borderId="0" xfId="76" applyFont="1" applyFill="1"/>
    <xf numFmtId="0" fontId="12" fillId="0" borderId="0" xfId="76" applyFont="1" applyFill="1" applyAlignment="1">
      <alignment vertical="center"/>
    </xf>
    <xf numFmtId="0" fontId="2" fillId="0" borderId="0" xfId="4" applyFont="1"/>
    <xf numFmtId="0" fontId="2" fillId="0" borderId="0" xfId="4" applyFont="1" applyAlignment="1">
      <alignment horizontal="center"/>
    </xf>
    <xf numFmtId="0" fontId="26" fillId="0" borderId="0" xfId="4" applyFont="1" applyAlignment="1">
      <alignment horizontal="center"/>
    </xf>
    <xf numFmtId="0" fontId="22" fillId="0" borderId="1" xfId="86" applyFont="1" applyBorder="1" applyAlignment="1">
      <alignment horizontal="center" vertical="center" wrapText="1"/>
    </xf>
    <xf numFmtId="0" fontId="27" fillId="0" borderId="1" xfId="11" applyFont="1" applyBorder="1" applyAlignment="1">
      <alignment horizontal="center" vertical="center"/>
    </xf>
    <xf numFmtId="0" fontId="27" fillId="0" borderId="1" xfId="11" applyFont="1" applyBorder="1" applyAlignment="1">
      <alignment horizontal="center" vertical="center" wrapText="1"/>
    </xf>
    <xf numFmtId="0" fontId="29" fillId="0" borderId="1" xfId="4" applyFont="1" applyBorder="1" applyAlignment="1">
      <alignment horizontal="center" vertical="center"/>
    </xf>
    <xf numFmtId="0" fontId="23" fillId="0" borderId="1" xfId="78" applyFont="1" applyBorder="1"/>
    <xf numFmtId="171" fontId="23" fillId="0" borderId="1" xfId="86" applyNumberFormat="1" applyFont="1" applyBorder="1" applyAlignment="1">
      <alignment horizontal="center" vertical="center" wrapText="1"/>
    </xf>
    <xf numFmtId="170" fontId="23" fillId="0" borderId="1" xfId="89" applyNumberFormat="1" applyFont="1" applyBorder="1" applyAlignment="1">
      <alignment horizontal="center"/>
    </xf>
    <xf numFmtId="171" fontId="23" fillId="0" borderId="1" xfId="4" applyNumberFormat="1" applyFont="1" applyBorder="1" applyAlignment="1">
      <alignment horizontal="center"/>
    </xf>
    <xf numFmtId="171" fontId="29" fillId="0" borderId="1" xfId="78" applyNumberFormat="1" applyFont="1" applyBorder="1" applyAlignment="1">
      <alignment horizontal="center"/>
    </xf>
    <xf numFmtId="0" fontId="29" fillId="0" borderId="1" xfId="4" applyFont="1" applyBorder="1"/>
    <xf numFmtId="0" fontId="30" fillId="0" borderId="1" xfId="4" applyFont="1" applyBorder="1" applyAlignment="1">
      <alignment horizontal="center" vertical="center" wrapText="1"/>
    </xf>
    <xf numFmtId="171" fontId="30" fillId="0" borderId="1" xfId="4" applyNumberFormat="1" applyFont="1" applyBorder="1" applyAlignment="1">
      <alignment horizontal="center" vertical="center" wrapText="1"/>
    </xf>
    <xf numFmtId="170" fontId="30" fillId="0" borderId="1" xfId="89" applyNumberFormat="1" applyFont="1" applyBorder="1" applyAlignment="1">
      <alignment horizontal="center"/>
    </xf>
    <xf numFmtId="0" fontId="26" fillId="0" borderId="0" xfId="4" applyFont="1"/>
    <xf numFmtId="0" fontId="7" fillId="0" borderId="0" xfId="78" applyFont="1" applyAlignment="1">
      <alignment horizontal="center"/>
    </xf>
    <xf numFmtId="0" fontId="11" fillId="0" borderId="0" xfId="18" applyFont="1"/>
    <xf numFmtId="0" fontId="11" fillId="0" borderId="0" xfId="18" applyFont="1" applyAlignment="1">
      <alignment horizontal="center"/>
    </xf>
    <xf numFmtId="0" fontId="11" fillId="0" borderId="0" xfId="18" applyFont="1" applyAlignment="1"/>
    <xf numFmtId="0" fontId="7" fillId="0" borderId="0" xfId="76" applyFont="1" applyFill="1" applyAlignment="1">
      <alignment wrapText="1"/>
    </xf>
    <xf numFmtId="170" fontId="23" fillId="0" borderId="1" xfId="88" applyNumberFormat="1" applyFont="1" applyBorder="1" applyAlignment="1">
      <alignment horizontal="center" vertical="center" wrapText="1"/>
    </xf>
    <xf numFmtId="170" fontId="30" fillId="0" borderId="1" xfId="88" applyNumberFormat="1" applyFont="1" applyBorder="1" applyAlignment="1">
      <alignment horizontal="center" vertical="center" wrapText="1"/>
    </xf>
    <xf numFmtId="0" fontId="11" fillId="0" borderId="0" xfId="19" applyFont="1"/>
    <xf numFmtId="0" fontId="11" fillId="0" borderId="0" xfId="19" applyFont="1" applyAlignment="1">
      <alignment horizontal="center"/>
    </xf>
    <xf numFmtId="0" fontId="11" fillId="0" borderId="0" xfId="19" applyFont="1" applyAlignment="1">
      <alignment horizontal="right"/>
    </xf>
    <xf numFmtId="0" fontId="11" fillId="0" borderId="0" xfId="19" applyFont="1" applyAlignment="1"/>
    <xf numFmtId="0" fontId="4" fillId="0" borderId="0" xfId="66"/>
    <xf numFmtId="0" fontId="7" fillId="0" borderId="0" xfId="6" applyFont="1" applyAlignment="1">
      <alignment horizontal="left" readingOrder="2"/>
    </xf>
    <xf numFmtId="0" fontId="7" fillId="0" borderId="0" xfId="66" applyFont="1"/>
    <xf numFmtId="0" fontId="2" fillId="0" borderId="0" xfId="76" applyFont="1" applyBorder="1"/>
    <xf numFmtId="0" fontId="8" fillId="0" borderId="0" xfId="66" applyFont="1" applyAlignment="1">
      <alignment horizontal="center" vertical="center" wrapText="1"/>
    </xf>
    <xf numFmtId="0" fontId="31" fillId="0" borderId="0" xfId="66" applyFont="1" applyAlignment="1">
      <alignment horizontal="center" vertical="center" wrapText="1"/>
    </xf>
    <xf numFmtId="0" fontId="13" fillId="0" borderId="0" xfId="66" applyFont="1" applyAlignment="1">
      <alignment horizontal="left"/>
    </xf>
    <xf numFmtId="0" fontId="11" fillId="0" borderId="0" xfId="66" applyFont="1"/>
    <xf numFmtId="0" fontId="11" fillId="0" borderId="0" xfId="66" applyFont="1" applyAlignment="1">
      <alignment horizontal="center"/>
    </xf>
    <xf numFmtId="0" fontId="2" fillId="0" borderId="0" xfId="66" applyFont="1"/>
    <xf numFmtId="0" fontId="9" fillId="0" borderId="0" xfId="4" applyFont="1" applyAlignment="1">
      <alignment horizontal="center"/>
    </xf>
    <xf numFmtId="0" fontId="7" fillId="0" borderId="0" xfId="66" applyFont="1" applyAlignment="1">
      <alignment horizontal="center"/>
    </xf>
    <xf numFmtId="0" fontId="26" fillId="0" borderId="0" xfId="0" applyFont="1" applyAlignment="1">
      <alignment horizontal="left" readingOrder="2"/>
    </xf>
    <xf numFmtId="0" fontId="32" fillId="0" borderId="0" xfId="0" applyFont="1" applyAlignment="1"/>
    <xf numFmtId="0" fontId="2" fillId="0" borderId="0" xfId="2" applyNumberFormat="1" applyFont="1" applyBorder="1"/>
    <xf numFmtId="0" fontId="2" fillId="0" borderId="0" xfId="2" applyNumberFormat="1" applyFont="1" applyBorder="1" applyAlignment="1">
      <alignment wrapText="1"/>
    </xf>
    <xf numFmtId="0" fontId="26" fillId="0" borderId="0" xfId="2" applyNumberFormat="1" applyFont="1" applyBorder="1"/>
    <xf numFmtId="0" fontId="26" fillId="0" borderId="0" xfId="2" applyNumberFormat="1" applyFont="1" applyBorder="1" applyAlignment="1"/>
    <xf numFmtId="0" fontId="2" fillId="0" borderId="0" xfId="2" applyNumberFormat="1" applyFont="1" applyBorder="1" applyAlignment="1"/>
    <xf numFmtId="0" fontId="3" fillId="0" borderId="0" xfId="2" applyNumberFormat="1" applyFont="1" applyBorder="1" applyAlignment="1">
      <alignment horizontal="center" vertical="center" wrapText="1"/>
    </xf>
    <xf numFmtId="0" fontId="3" fillId="0" borderId="0" xfId="2" applyNumberFormat="1" applyFont="1" applyBorder="1" applyAlignment="1">
      <alignment horizontal="center" wrapText="1"/>
    </xf>
    <xf numFmtId="0" fontId="0" fillId="0" borderId="0" xfId="0" applyAlignment="1"/>
    <xf numFmtId="0" fontId="2" fillId="0" borderId="0" xfId="2" applyNumberFormat="1" applyFont="1" applyBorder="1" applyAlignment="1">
      <alignment horizontal="center"/>
    </xf>
    <xf numFmtId="0" fontId="3" fillId="0" borderId="1" xfId="2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wrapText="1"/>
    </xf>
    <xf numFmtId="0" fontId="3" fillId="0" borderId="1" xfId="2" applyFont="1" applyBorder="1" applyAlignment="1">
      <alignment horizontal="center" wrapText="1"/>
    </xf>
    <xf numFmtId="0" fontId="3" fillId="0" borderId="1" xfId="2" applyNumberFormat="1" applyFont="1" applyBorder="1" applyAlignment="1" applyProtection="1">
      <alignment horizontal="center" wrapText="1"/>
      <protection hidden="1"/>
    </xf>
    <xf numFmtId="0" fontId="3" fillId="0" borderId="1" xfId="2" applyNumberFormat="1" applyFont="1" applyBorder="1" applyAlignment="1">
      <alignment horizontal="left" vertical="center" wrapText="1"/>
    </xf>
    <xf numFmtId="0" fontId="3" fillId="0" borderId="1" xfId="2" applyNumberFormat="1" applyFont="1" applyBorder="1" applyAlignment="1">
      <alignment horizontal="center" vertical="center"/>
    </xf>
    <xf numFmtId="171" fontId="3" fillId="0" borderId="1" xfId="2" applyNumberFormat="1" applyFont="1" applyBorder="1" applyAlignment="1">
      <alignment horizontal="center"/>
    </xf>
    <xf numFmtId="172" fontId="33" fillId="0" borderId="1" xfId="88" applyNumberFormat="1" applyFont="1" applyBorder="1" applyAlignment="1">
      <alignment horizontal="center"/>
    </xf>
    <xf numFmtId="0" fontId="2" fillId="0" borderId="1" xfId="2" applyNumberFormat="1" applyFont="1" applyBorder="1" applyAlignment="1">
      <alignment horizontal="left" vertical="center" wrapText="1"/>
    </xf>
    <xf numFmtId="0" fontId="2" fillId="0" borderId="1" xfId="2" applyNumberFormat="1" applyFont="1" applyBorder="1" applyAlignment="1">
      <alignment horizontal="center" vertical="center"/>
    </xf>
    <xf numFmtId="171" fontId="2" fillId="0" borderId="1" xfId="2" applyNumberFormat="1" applyFont="1" applyBorder="1" applyAlignment="1">
      <alignment horizontal="center"/>
    </xf>
    <xf numFmtId="172" fontId="26" fillId="0" borderId="1" xfId="88" applyNumberFormat="1" applyFont="1" applyBorder="1" applyAlignment="1">
      <alignment horizontal="center"/>
    </xf>
    <xf numFmtId="3" fontId="2" fillId="0" borderId="1" xfId="2" applyNumberFormat="1" applyFont="1" applyBorder="1" applyAlignment="1">
      <alignment horizontal="center"/>
    </xf>
    <xf numFmtId="0" fontId="2" fillId="0" borderId="1" xfId="2" applyNumberFormat="1" applyFont="1" applyBorder="1" applyAlignment="1">
      <alignment horizontal="center"/>
    </xf>
    <xf numFmtId="171" fontId="2" fillId="0" borderId="1" xfId="2" applyNumberFormat="1" applyFont="1" applyBorder="1" applyAlignment="1">
      <alignment horizontal="center" wrapText="1"/>
    </xf>
    <xf numFmtId="4" fontId="3" fillId="0" borderId="1" xfId="2" applyNumberFormat="1" applyFont="1" applyBorder="1" applyAlignment="1">
      <alignment horizontal="center" wrapText="1"/>
    </xf>
    <xf numFmtId="171" fontId="3" fillId="0" borderId="1" xfId="2" applyNumberFormat="1" applyFont="1" applyBorder="1" applyAlignment="1">
      <alignment horizontal="center" wrapText="1"/>
    </xf>
    <xf numFmtId="4" fontId="2" fillId="0" borderId="1" xfId="2" applyNumberFormat="1" applyFont="1" applyBorder="1" applyAlignment="1">
      <alignment horizontal="center" wrapText="1"/>
    </xf>
    <xf numFmtId="4" fontId="2" fillId="0" borderId="1" xfId="2" applyNumberFormat="1" applyFont="1" applyBorder="1" applyAlignment="1">
      <alignment horizontal="center"/>
    </xf>
    <xf numFmtId="0" fontId="3" fillId="0" borderId="1" xfId="1" applyFont="1" applyBorder="1" applyAlignment="1">
      <alignment wrapText="1"/>
    </xf>
    <xf numFmtId="2" fontId="2" fillId="0" borderId="1" xfId="1" applyNumberFormat="1" applyFont="1" applyBorder="1" applyAlignment="1">
      <alignment horizontal="center"/>
    </xf>
    <xf numFmtId="172" fontId="3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wrapText="1"/>
    </xf>
    <xf numFmtId="172" fontId="2" fillId="0" borderId="1" xfId="1" applyNumberFormat="1" applyFont="1" applyBorder="1" applyAlignment="1">
      <alignment horizontal="center"/>
    </xf>
    <xf numFmtId="0" fontId="15" fillId="0" borderId="0" xfId="0" applyFont="1"/>
    <xf numFmtId="171" fontId="11" fillId="2" borderId="0" xfId="0" applyNumberFormat="1" applyFont="1" applyFill="1" applyAlignment="1">
      <alignment horizontal="right"/>
    </xf>
    <xf numFmtId="0" fontId="7" fillId="0" borderId="0" xfId="87" applyFont="1" applyFill="1" applyAlignment="1">
      <alignment horizontal="center"/>
    </xf>
    <xf numFmtId="171" fontId="9" fillId="2" borderId="0" xfId="0" applyNumberFormat="1" applyFont="1" applyFill="1" applyAlignment="1">
      <alignment horizontal="center"/>
    </xf>
    <xf numFmtId="172" fontId="9" fillId="0" borderId="0" xfId="4" applyNumberFormat="1" applyFont="1" applyAlignment="1"/>
    <xf numFmtId="0" fontId="9" fillId="2" borderId="0" xfId="4" applyFont="1" applyFill="1" applyAlignment="1">
      <alignment horizontal="center"/>
    </xf>
    <xf numFmtId="0" fontId="35" fillId="2" borderId="0" xfId="87" applyFont="1" applyFill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0" fontId="36" fillId="0" borderId="1" xfId="87" applyFont="1" applyFill="1" applyBorder="1" applyAlignment="1">
      <alignment horizontal="center" vertical="center" wrapText="1"/>
    </xf>
    <xf numFmtId="0" fontId="35" fillId="0" borderId="1" xfId="87" applyFont="1" applyFill="1" applyBorder="1"/>
    <xf numFmtId="0" fontId="35" fillId="0" borderId="1" xfId="87" applyFont="1" applyFill="1" applyBorder="1" applyAlignment="1">
      <alignment horizontal="center" vertical="center"/>
    </xf>
    <xf numFmtId="171" fontId="21" fillId="2" borderId="1" xfId="87" applyNumberFormat="1" applyFont="1" applyFill="1" applyBorder="1" applyAlignment="1">
      <alignment vertical="center"/>
    </xf>
    <xf numFmtId="172" fontId="21" fillId="2" borderId="1" xfId="87" applyNumberFormat="1" applyFont="1" applyFill="1" applyBorder="1" applyAlignment="1">
      <alignment vertical="center"/>
    </xf>
    <xf numFmtId="171" fontId="21" fillId="0" borderId="1" xfId="4" applyNumberFormat="1" applyFont="1" applyBorder="1" applyAlignment="1">
      <alignment horizontal="center" vertical="center"/>
    </xf>
    <xf numFmtId="0" fontId="21" fillId="0" borderId="0" xfId="4" applyFont="1" applyAlignment="1">
      <alignment horizontal="center"/>
    </xf>
    <xf numFmtId="0" fontId="3" fillId="0" borderId="1" xfId="4" applyFont="1" applyBorder="1"/>
    <xf numFmtId="0" fontId="21" fillId="0" borderId="1" xfId="4" applyFont="1" applyBorder="1" applyAlignment="1">
      <alignment horizontal="center"/>
    </xf>
    <xf numFmtId="0" fontId="9" fillId="0" borderId="1" xfId="4" applyFont="1" applyBorder="1" applyAlignment="1">
      <alignment wrapText="1"/>
    </xf>
    <xf numFmtId="0" fontId="7" fillId="0" borderId="1" xfId="87" applyFont="1" applyFill="1" applyBorder="1" applyAlignment="1">
      <alignment horizontal="center" vertical="center"/>
    </xf>
    <xf numFmtId="171" fontId="9" fillId="2" borderId="1" xfId="4" applyNumberFormat="1" applyFont="1" applyFill="1" applyBorder="1" applyAlignment="1">
      <alignment vertical="center"/>
    </xf>
    <xf numFmtId="172" fontId="9" fillId="0" borderId="1" xfId="4" applyNumberFormat="1" applyFont="1" applyBorder="1" applyAlignment="1">
      <alignment vertical="center"/>
    </xf>
    <xf numFmtId="171" fontId="9" fillId="0" borderId="1" xfId="4" applyNumberFormat="1" applyFont="1" applyBorder="1" applyAlignment="1">
      <alignment horizontal="center" vertical="center"/>
    </xf>
    <xf numFmtId="0" fontId="9" fillId="0" borderId="0" xfId="42" applyFont="1" applyAlignment="1">
      <alignment horizontal="center"/>
    </xf>
    <xf numFmtId="0" fontId="9" fillId="0" borderId="1" xfId="3" applyFont="1" applyBorder="1" applyAlignment="1" applyProtection="1">
      <alignment wrapText="1"/>
    </xf>
    <xf numFmtId="172" fontId="9" fillId="0" borderId="1" xfId="42" applyNumberFormat="1" applyFont="1" applyBorder="1" applyAlignment="1">
      <alignment vertical="center"/>
    </xf>
    <xf numFmtId="0" fontId="7" fillId="2" borderId="1" xfId="85" applyFont="1" applyFill="1" applyBorder="1" applyAlignment="1">
      <alignment horizontal="center" vertical="center"/>
    </xf>
    <xf numFmtId="172" fontId="9" fillId="2" borderId="1" xfId="87" applyNumberFormat="1" applyFont="1" applyFill="1" applyBorder="1" applyAlignment="1">
      <alignment vertical="center"/>
    </xf>
    <xf numFmtId="0" fontId="21" fillId="0" borderId="1" xfId="4" applyFont="1" applyBorder="1" applyAlignment="1">
      <alignment horizontal="left" wrapText="1"/>
    </xf>
    <xf numFmtId="0" fontId="9" fillId="0" borderId="1" xfId="4" applyFont="1" applyBorder="1" applyAlignment="1">
      <alignment horizontal="center" vertical="center" wrapText="1"/>
    </xf>
    <xf numFmtId="171" fontId="9" fillId="0" borderId="1" xfId="4" applyNumberFormat="1" applyFont="1" applyBorder="1" applyAlignment="1">
      <alignment vertical="center" wrapText="1"/>
    </xf>
    <xf numFmtId="172" fontId="9" fillId="0" borderId="1" xfId="4" applyNumberFormat="1" applyFont="1" applyBorder="1" applyAlignment="1">
      <alignment vertical="center" wrapText="1"/>
    </xf>
    <xf numFmtId="0" fontId="21" fillId="2" borderId="0" xfId="4" applyFont="1" applyFill="1" applyAlignment="1">
      <alignment horizontal="center"/>
    </xf>
    <xf numFmtId="0" fontId="35" fillId="0" borderId="1" xfId="87" applyFont="1" applyFill="1" applyBorder="1" applyAlignment="1"/>
    <xf numFmtId="0" fontId="7" fillId="0" borderId="1" xfId="3" applyFont="1" applyBorder="1" applyAlignment="1" applyProtection="1">
      <alignment wrapText="1"/>
    </xf>
    <xf numFmtId="0" fontId="9" fillId="0" borderId="1" xfId="4" applyFont="1" applyBorder="1" applyAlignment="1">
      <alignment horizontal="center" vertical="center"/>
    </xf>
    <xf numFmtId="171" fontId="9" fillId="2" borderId="1" xfId="87" applyNumberFormat="1" applyFont="1" applyFill="1" applyBorder="1" applyAlignment="1">
      <alignment vertical="center"/>
    </xf>
    <xf numFmtId="172" fontId="9" fillId="2" borderId="1" xfId="0" applyNumberFormat="1" applyFont="1" applyFill="1" applyBorder="1" applyAlignment="1">
      <alignment vertical="center"/>
    </xf>
    <xf numFmtId="0" fontId="9" fillId="0" borderId="1" xfId="4" applyFont="1" applyFill="1" applyBorder="1" applyAlignment="1">
      <alignment wrapText="1"/>
    </xf>
    <xf numFmtId="0" fontId="9" fillId="0" borderId="1" xfId="4" applyFont="1" applyFill="1" applyBorder="1" applyAlignment="1">
      <alignment horizontal="center" vertical="center"/>
    </xf>
    <xf numFmtId="171" fontId="9" fillId="0" borderId="1" xfId="87" applyNumberFormat="1" applyFont="1" applyFill="1" applyBorder="1" applyAlignment="1">
      <alignment vertical="center"/>
    </xf>
    <xf numFmtId="172" fontId="9" fillId="0" borderId="1" xfId="4" applyNumberFormat="1" applyFont="1" applyFill="1" applyBorder="1" applyAlignment="1">
      <alignment vertical="center"/>
    </xf>
    <xf numFmtId="171" fontId="9" fillId="0" borderId="1" xfId="4" applyNumberFormat="1" applyFont="1" applyFill="1" applyBorder="1" applyAlignment="1">
      <alignment horizontal="center" vertical="center"/>
    </xf>
    <xf numFmtId="0" fontId="21" fillId="0" borderId="0" xfId="4" applyFont="1" applyFill="1" applyAlignment="1">
      <alignment horizontal="center"/>
    </xf>
    <xf numFmtId="0" fontId="9" fillId="0" borderId="1" xfId="87" applyFont="1" applyFill="1" applyBorder="1" applyAlignment="1">
      <alignment horizontal="left" vertical="center" wrapText="1"/>
    </xf>
    <xf numFmtId="172" fontId="9" fillId="2" borderId="1" xfId="4" applyNumberFormat="1" applyFont="1" applyFill="1" applyBorder="1" applyAlignment="1">
      <alignment vertical="center"/>
    </xf>
    <xf numFmtId="0" fontId="35" fillId="0" borderId="1" xfId="87" applyFont="1" applyFill="1" applyBorder="1" applyAlignment="1">
      <alignment vertical="center" wrapText="1"/>
    </xf>
    <xf numFmtId="0" fontId="9" fillId="2" borderId="1" xfId="87" applyFont="1" applyFill="1" applyBorder="1" applyAlignment="1">
      <alignment wrapText="1"/>
    </xf>
    <xf numFmtId="0" fontId="7" fillId="2" borderId="1" xfId="87" applyFont="1" applyFill="1" applyBorder="1" applyAlignment="1">
      <alignment horizontal="center" vertical="center"/>
    </xf>
    <xf numFmtId="0" fontId="35" fillId="2" borderId="1" xfId="87" applyFont="1" applyFill="1" applyBorder="1" applyAlignment="1">
      <alignment wrapText="1"/>
    </xf>
    <xf numFmtId="0" fontId="35" fillId="2" borderId="1" xfId="87" applyFont="1" applyFill="1" applyBorder="1" applyAlignment="1">
      <alignment horizontal="center" vertical="center"/>
    </xf>
    <xf numFmtId="0" fontId="7" fillId="2" borderId="1" xfId="87" applyFont="1" applyFill="1" applyBorder="1" applyAlignment="1">
      <alignment wrapText="1"/>
    </xf>
    <xf numFmtId="0" fontId="7" fillId="0" borderId="1" xfId="87" applyFont="1" applyFill="1" applyBorder="1" applyAlignment="1">
      <alignment wrapText="1"/>
    </xf>
    <xf numFmtId="172" fontId="9" fillId="0" borderId="1" xfId="87" applyNumberFormat="1" applyFont="1" applyFill="1" applyBorder="1" applyAlignment="1">
      <alignment vertical="center"/>
    </xf>
    <xf numFmtId="0" fontId="9" fillId="0" borderId="0" xfId="4" applyFont="1" applyFill="1" applyAlignment="1">
      <alignment horizontal="center"/>
    </xf>
    <xf numFmtId="171" fontId="9" fillId="2" borderId="1" xfId="4" applyNumberFormat="1" applyFont="1" applyFill="1" applyBorder="1"/>
    <xf numFmtId="0" fontId="35" fillId="0" borderId="1" xfId="87" applyFont="1" applyFill="1" applyBorder="1" applyAlignment="1">
      <alignment wrapText="1"/>
    </xf>
    <xf numFmtId="171" fontId="9" fillId="0" borderId="1" xfId="4" applyNumberFormat="1" applyFont="1" applyFill="1" applyBorder="1" applyAlignment="1">
      <alignment vertical="center"/>
    </xf>
    <xf numFmtId="0" fontId="9" fillId="2" borderId="1" xfId="87" applyFont="1" applyFill="1" applyBorder="1" applyAlignment="1">
      <alignment vertical="top" wrapText="1"/>
    </xf>
    <xf numFmtId="0" fontId="9" fillId="0" borderId="1" xfId="4" applyFont="1" applyBorder="1" applyAlignment="1">
      <alignment vertical="center"/>
    </xf>
    <xf numFmtId="0" fontId="9" fillId="0" borderId="1" xfId="87" applyFont="1" applyFill="1" applyBorder="1" applyAlignment="1">
      <alignment wrapText="1"/>
    </xf>
    <xf numFmtId="171" fontId="21" fillId="0" borderId="1" xfId="4" applyNumberFormat="1" applyFont="1" applyFill="1" applyBorder="1" applyAlignment="1">
      <alignment horizontal="center" vertical="center"/>
    </xf>
    <xf numFmtId="0" fontId="9" fillId="0" borderId="1" xfId="4" applyFont="1" applyBorder="1" applyAlignment="1">
      <alignment horizontal="left" wrapText="1"/>
    </xf>
    <xf numFmtId="0" fontId="7" fillId="0" borderId="1" xfId="4" applyFont="1" applyFill="1" applyBorder="1" applyAlignment="1">
      <alignment horizontal="left" vertical="top" wrapText="1"/>
    </xf>
    <xf numFmtId="0" fontId="7" fillId="2" borderId="1" xfId="87" applyFont="1" applyFill="1" applyBorder="1" applyAlignment="1">
      <alignment horizontal="left" vertical="top" wrapText="1"/>
    </xf>
    <xf numFmtId="0" fontId="7" fillId="0" borderId="1" xfId="87" applyFont="1" applyFill="1" applyBorder="1" applyAlignment="1">
      <alignment horizontal="left" vertical="top" wrapText="1"/>
    </xf>
    <xf numFmtId="171" fontId="21" fillId="0" borderId="1" xfId="4" applyNumberFormat="1" applyFont="1" applyFill="1" applyBorder="1" applyAlignment="1">
      <alignment vertical="center" wrapText="1"/>
    </xf>
    <xf numFmtId="171" fontId="21" fillId="0" borderId="1" xfId="4" applyNumberFormat="1" applyFont="1" applyFill="1" applyBorder="1" applyAlignment="1" applyProtection="1">
      <alignment horizontal="center" vertical="center" wrapText="1"/>
    </xf>
    <xf numFmtId="0" fontId="9" fillId="0" borderId="1" xfId="4" applyFont="1" applyFill="1" applyBorder="1" applyAlignment="1">
      <alignment horizontal="justify" vertical="center" wrapText="1"/>
    </xf>
    <xf numFmtId="0" fontId="9" fillId="0" borderId="1" xfId="4" applyFont="1" applyFill="1" applyBorder="1" applyAlignment="1">
      <alignment horizontal="center" vertical="center" wrapText="1"/>
    </xf>
    <xf numFmtId="0" fontId="21" fillId="0" borderId="1" xfId="4" applyFont="1" applyFill="1" applyBorder="1" applyAlignment="1">
      <alignment horizontal="justify" vertical="center" wrapText="1"/>
    </xf>
    <xf numFmtId="0" fontId="21" fillId="0" borderId="1" xfId="4" applyFont="1" applyFill="1" applyBorder="1" applyAlignment="1">
      <alignment horizontal="center" vertical="center" wrapText="1"/>
    </xf>
    <xf numFmtId="171" fontId="21" fillId="2" borderId="1" xfId="87" applyNumberFormat="1" applyFont="1" applyFill="1" applyBorder="1" applyAlignment="1">
      <alignment horizontal="right" vertical="center"/>
    </xf>
    <xf numFmtId="172" fontId="21" fillId="2" borderId="1" xfId="87" applyNumberFormat="1" applyFont="1" applyFill="1" applyBorder="1" applyAlignment="1">
      <alignment horizontal="right" vertical="center"/>
    </xf>
    <xf numFmtId="0" fontId="7" fillId="2" borderId="1" xfId="17" applyFont="1" applyFill="1" applyBorder="1" applyAlignment="1">
      <alignment horizontal="left" vertical="center" wrapText="1"/>
    </xf>
    <xf numFmtId="171" fontId="9" fillId="2" borderId="1" xfId="87" applyNumberFormat="1" applyFont="1" applyFill="1" applyBorder="1" applyAlignment="1">
      <alignment horizontal="right" vertical="center"/>
    </xf>
    <xf numFmtId="171" fontId="7" fillId="2" borderId="1" xfId="87" applyNumberFormat="1" applyFont="1" applyFill="1" applyBorder="1" applyAlignment="1">
      <alignment vertical="center"/>
    </xf>
    <xf numFmtId="171" fontId="35" fillId="0" borderId="1" xfId="87" applyNumberFormat="1" applyFont="1" applyFill="1" applyBorder="1" applyAlignment="1">
      <alignment vertical="center"/>
    </xf>
    <xf numFmtId="172" fontId="35" fillId="0" borderId="1" xfId="87" applyNumberFormat="1" applyFont="1" applyFill="1" applyBorder="1" applyAlignment="1">
      <alignment vertical="center"/>
    </xf>
    <xf numFmtId="0" fontId="7" fillId="0" borderId="1" xfId="74" applyFont="1" applyFill="1" applyBorder="1" applyAlignment="1">
      <alignment wrapText="1"/>
    </xf>
    <xf numFmtId="171" fontId="9" fillId="2" borderId="1" xfId="4" applyNumberFormat="1" applyFont="1" applyFill="1" applyBorder="1" applyAlignment="1">
      <alignment horizontal="right" vertical="center"/>
    </xf>
    <xf numFmtId="0" fontId="38" fillId="0" borderId="1" xfId="0" applyFont="1" applyBorder="1" applyAlignment="1">
      <alignment wrapText="1"/>
    </xf>
    <xf numFmtId="0" fontId="7" fillId="0" borderId="1" xfId="0" applyFont="1" applyBorder="1" applyAlignment="1">
      <alignment horizontal="justify" vertical="top" wrapText="1"/>
    </xf>
    <xf numFmtId="0" fontId="9" fillId="0" borderId="0" xfId="4" applyFont="1" applyBorder="1" applyAlignment="1">
      <alignment horizontal="center"/>
    </xf>
    <xf numFmtId="171" fontId="9" fillId="2" borderId="0" xfId="0" applyNumberFormat="1" applyFont="1" applyFill="1" applyBorder="1" applyAlignment="1">
      <alignment horizontal="center"/>
    </xf>
    <xf numFmtId="172" fontId="9" fillId="0" borderId="0" xfId="4" applyNumberFormat="1" applyFont="1" applyBorder="1" applyAlignment="1"/>
    <xf numFmtId="0" fontId="7" fillId="0" borderId="0" xfId="87" applyFont="1" applyFill="1" applyBorder="1"/>
    <xf numFmtId="0" fontId="13" fillId="0" borderId="0" xfId="87" applyFont="1" applyFill="1" applyBorder="1" applyAlignment="1">
      <alignment horizontal="left"/>
    </xf>
    <xf numFmtId="0" fontId="11" fillId="0" borderId="0" xfId="4" applyFont="1" applyBorder="1" applyAlignment="1">
      <alignment horizontal="center"/>
    </xf>
    <xf numFmtId="0" fontId="22" fillId="0" borderId="1" xfId="66" applyFont="1" applyBorder="1" applyAlignment="1">
      <alignment horizontal="center" vertical="center"/>
    </xf>
    <xf numFmtId="0" fontId="11" fillId="0" borderId="1" xfId="66" applyFont="1" applyBorder="1" applyAlignment="1">
      <alignment horizontal="left" vertical="center" wrapText="1"/>
    </xf>
    <xf numFmtId="0" fontId="36" fillId="0" borderId="1" xfId="87" applyFont="1" applyFill="1" applyBorder="1" applyAlignment="1">
      <alignment horizontal="center" vertical="center"/>
    </xf>
    <xf numFmtId="0" fontId="18" fillId="2" borderId="1" xfId="0" applyNumberFormat="1" applyFont="1" applyFill="1" applyBorder="1" applyAlignment="1">
      <alignment horizontal="center" vertical="center" wrapText="1"/>
    </xf>
    <xf numFmtId="1" fontId="18" fillId="2" borderId="1" xfId="0" applyNumberFormat="1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7" fillId="0" borderId="0" xfId="6" applyFont="1" applyAlignment="1">
      <alignment readingOrder="2"/>
    </xf>
    <xf numFmtId="0" fontId="7" fillId="0" borderId="0" xfId="6" applyFont="1" applyAlignment="1">
      <alignment horizontal="center" readingOrder="2"/>
    </xf>
    <xf numFmtId="0" fontId="35" fillId="0" borderId="1" xfId="87" applyFont="1" applyFill="1" applyBorder="1" applyAlignment="1">
      <alignment horizontal="center" wrapText="1"/>
    </xf>
    <xf numFmtId="171" fontId="9" fillId="2" borderId="0" xfId="0" applyNumberFormat="1" applyFont="1" applyFill="1" applyBorder="1" applyAlignment="1">
      <alignment horizontal="right"/>
    </xf>
    <xf numFmtId="171" fontId="11" fillId="2" borderId="0" xfId="0" applyNumberFormat="1" applyFont="1" applyFill="1" applyBorder="1" applyAlignment="1">
      <alignment horizontal="right"/>
    </xf>
    <xf numFmtId="0" fontId="34" fillId="2" borderId="0" xfId="87" applyFont="1" applyFill="1" applyAlignment="1">
      <alignment horizontal="center" vertical="center" wrapText="1"/>
    </xf>
    <xf numFmtId="0" fontId="36" fillId="0" borderId="1" xfId="87" applyFont="1" applyFill="1" applyBorder="1" applyAlignment="1">
      <alignment horizontal="center" vertical="center"/>
    </xf>
    <xf numFmtId="0" fontId="36" fillId="0" borderId="1" xfId="87" applyFont="1" applyFill="1" applyBorder="1" applyAlignment="1">
      <alignment horizontal="center" vertical="center" wrapText="1"/>
    </xf>
    <xf numFmtId="0" fontId="0" fillId="0" borderId="1" xfId="0" applyBorder="1"/>
    <xf numFmtId="171" fontId="18" fillId="2" borderId="1" xfId="0" applyNumberFormat="1" applyFont="1" applyFill="1" applyBorder="1" applyAlignment="1">
      <alignment horizontal="center" vertical="center" wrapText="1"/>
    </xf>
    <xf numFmtId="172" fontId="18" fillId="0" borderId="1" xfId="4" applyNumberFormat="1" applyFont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82" applyNumberFormat="1" applyFont="1" applyFill="1" applyAlignment="1" applyProtection="1">
      <alignment horizontal="center" vertical="center" wrapText="1"/>
      <protection hidden="1"/>
    </xf>
    <xf numFmtId="164" fontId="3" fillId="0" borderId="5" xfId="12" applyNumberFormat="1" applyFont="1" applyFill="1" applyBorder="1" applyAlignment="1" applyProtection="1">
      <alignment horizontal="left"/>
      <protection hidden="1"/>
    </xf>
    <xf numFmtId="164" fontId="3" fillId="0" borderId="6" xfId="12" applyNumberFormat="1" applyFont="1" applyFill="1" applyBorder="1" applyAlignment="1" applyProtection="1">
      <alignment horizontal="left"/>
      <protection hidden="1"/>
    </xf>
    <xf numFmtId="164" fontId="3" fillId="0" borderId="7" xfId="12" applyNumberFormat="1" applyFont="1" applyFill="1" applyBorder="1" applyAlignment="1" applyProtection="1">
      <alignment horizontal="left"/>
      <protection hidden="1"/>
    </xf>
    <xf numFmtId="171" fontId="11" fillId="2" borderId="0" xfId="6" applyNumberFormat="1" applyFont="1" applyFill="1" applyAlignment="1">
      <alignment horizontal="right"/>
    </xf>
    <xf numFmtId="0" fontId="18" fillId="0" borderId="1" xfId="82" applyNumberFormat="1" applyFont="1" applyFill="1" applyBorder="1" applyAlignment="1" applyProtection="1">
      <alignment horizontal="center" vertical="center" wrapText="1"/>
      <protection hidden="1"/>
    </xf>
    <xf numFmtId="0" fontId="18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19" fillId="0" borderId="1" xfId="0" applyFont="1" applyBorder="1" applyAlignment="1">
      <alignment horizontal="center" vertical="center" wrapText="1"/>
    </xf>
    <xf numFmtId="0" fontId="18" fillId="0" borderId="1" xfId="83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/>
    </xf>
    <xf numFmtId="0" fontId="2" fillId="0" borderId="0" xfId="43" applyNumberFormat="1" applyFont="1" applyFill="1" applyBorder="1" applyAlignment="1" applyProtection="1">
      <alignment vertical="top" wrapText="1"/>
      <protection hidden="1"/>
    </xf>
    <xf numFmtId="0" fontId="7" fillId="0" borderId="0" xfId="0" applyFont="1" applyAlignment="1">
      <alignment horizontal="left" wrapText="1"/>
    </xf>
    <xf numFmtId="0" fontId="22" fillId="0" borderId="0" xfId="7" applyFont="1" applyAlignment="1" applyProtection="1">
      <alignment horizontal="center" wrapText="1"/>
      <protection hidden="1"/>
    </xf>
    <xf numFmtId="164" fontId="3" fillId="0" borderId="1" xfId="12" applyNumberFormat="1" applyFont="1" applyFill="1" applyBorder="1" applyAlignment="1" applyProtection="1">
      <alignment horizontal="left"/>
      <protection hidden="1"/>
    </xf>
    <xf numFmtId="0" fontId="7" fillId="0" borderId="0" xfId="80" applyFont="1" applyAlignment="1">
      <alignment horizontal="left" wrapText="1"/>
    </xf>
    <xf numFmtId="0" fontId="2" fillId="0" borderId="0" xfId="80" applyFont="1" applyAlignment="1">
      <alignment horizontal="left" wrapText="1"/>
    </xf>
    <xf numFmtId="0" fontId="8" fillId="0" borderId="0" xfId="9" applyFont="1" applyAlignment="1" applyProtection="1">
      <alignment horizontal="center" wrapText="1"/>
      <protection hidden="1"/>
    </xf>
    <xf numFmtId="0" fontId="15" fillId="0" borderId="0" xfId="80" applyFont="1" applyAlignment="1">
      <alignment horizontal="center" wrapText="1"/>
    </xf>
    <xf numFmtId="0" fontId="3" fillId="0" borderId="1" xfId="3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79" applyFont="1" applyBorder="1" applyAlignment="1">
      <alignment vertical="center" wrapText="1"/>
    </xf>
    <xf numFmtId="0" fontId="2" fillId="0" borderId="1" xfId="79" applyFont="1" applyBorder="1" applyAlignment="1">
      <alignment vertical="center"/>
    </xf>
    <xf numFmtId="0" fontId="3" fillId="0" borderId="1" xfId="31" applyNumberFormat="1" applyFont="1" applyFill="1" applyBorder="1" applyAlignment="1" applyProtection="1">
      <alignment horizontal="center" vertical="center"/>
      <protection hidden="1"/>
    </xf>
    <xf numFmtId="0" fontId="3" fillId="0" borderId="1" xfId="79" applyFont="1" applyBorder="1" applyAlignment="1">
      <alignment horizontal="center" vertical="center"/>
    </xf>
    <xf numFmtId="0" fontId="9" fillId="0" borderId="3" xfId="84" applyFont="1" applyBorder="1" applyAlignment="1">
      <alignment horizontal="left" vertical="center" wrapText="1"/>
    </xf>
    <xf numFmtId="0" fontId="9" fillId="0" borderId="4" xfId="84" applyFont="1" applyBorder="1" applyAlignment="1">
      <alignment horizontal="left" vertical="center" wrapText="1"/>
    </xf>
    <xf numFmtId="0" fontId="25" fillId="0" borderId="5" xfId="77" applyFont="1" applyBorder="1" applyAlignment="1">
      <alignment horizontal="left" vertical="center"/>
    </xf>
    <xf numFmtId="0" fontId="25" fillId="0" borderId="6" xfId="77" applyFont="1" applyBorder="1" applyAlignment="1">
      <alignment horizontal="left" vertical="center"/>
    </xf>
    <xf numFmtId="0" fontId="25" fillId="0" borderId="7" xfId="77" applyFont="1" applyBorder="1" applyAlignment="1">
      <alignment horizontal="left" vertical="center"/>
    </xf>
    <xf numFmtId="0" fontId="24" fillId="0" borderId="3" xfId="77" applyFont="1" applyBorder="1" applyAlignment="1">
      <alignment horizontal="center" vertical="center"/>
    </xf>
    <xf numFmtId="0" fontId="24" fillId="0" borderId="4" xfId="77" applyFont="1" applyBorder="1" applyAlignment="1">
      <alignment horizontal="center" vertical="center"/>
    </xf>
    <xf numFmtId="0" fontId="7" fillId="0" borderId="0" xfId="6" applyFont="1" applyAlignment="1">
      <alignment horizontal="left" wrapText="1"/>
    </xf>
    <xf numFmtId="0" fontId="8" fillId="0" borderId="0" xfId="84" applyFont="1" applyFill="1" applyBorder="1" applyAlignment="1">
      <alignment horizontal="center" vertical="center" wrapText="1"/>
    </xf>
    <xf numFmtId="0" fontId="24" fillId="0" borderId="1" xfId="77" applyFont="1" applyBorder="1" applyAlignment="1">
      <alignment horizontal="center" vertical="center"/>
    </xf>
    <xf numFmtId="0" fontId="9" fillId="0" borderId="3" xfId="84" applyFont="1" applyBorder="1" applyAlignment="1">
      <alignment horizontal="center" vertical="center"/>
    </xf>
    <xf numFmtId="0" fontId="9" fillId="0" borderId="4" xfId="84" applyFont="1" applyBorder="1" applyAlignment="1">
      <alignment horizontal="center" vertical="center"/>
    </xf>
    <xf numFmtId="0" fontId="24" fillId="0" borderId="3" xfId="77" applyFont="1" applyFill="1" applyBorder="1" applyAlignment="1">
      <alignment horizontal="center" vertical="center"/>
    </xf>
    <xf numFmtId="0" fontId="24" fillId="0" borderId="4" xfId="77" applyFont="1" applyFill="1" applyBorder="1" applyAlignment="1">
      <alignment horizontal="center" vertical="center"/>
    </xf>
    <xf numFmtId="0" fontId="11" fillId="0" borderId="0" xfId="14" applyFont="1" applyAlignment="1">
      <alignment horizontal="right"/>
    </xf>
    <xf numFmtId="171" fontId="3" fillId="0" borderId="3" xfId="84" applyNumberFormat="1" applyFont="1" applyFill="1" applyBorder="1" applyAlignment="1">
      <alignment horizontal="center" vertical="center" wrapText="1"/>
    </xf>
    <xf numFmtId="171" fontId="3" fillId="0" borderId="4" xfId="84" applyNumberFormat="1" applyFont="1" applyFill="1" applyBorder="1" applyAlignment="1">
      <alignment horizontal="center" vertical="center" wrapText="1"/>
    </xf>
    <xf numFmtId="0" fontId="24" fillId="0" borderId="8" xfId="77" applyFont="1" applyBorder="1" applyAlignment="1">
      <alignment horizontal="center" vertical="center"/>
    </xf>
    <xf numFmtId="0" fontId="9" fillId="0" borderId="8" xfId="84" applyFont="1" applyBorder="1" applyAlignment="1">
      <alignment horizontal="left" vertical="center" wrapText="1"/>
    </xf>
    <xf numFmtId="0" fontId="9" fillId="0" borderId="3" xfId="84" applyFont="1" applyBorder="1" applyAlignment="1">
      <alignment horizontal="center" vertical="center" wrapText="1"/>
    </xf>
    <xf numFmtId="0" fontId="9" fillId="0" borderId="4" xfId="84" applyFont="1" applyBorder="1" applyAlignment="1">
      <alignment horizontal="center" vertical="center" wrapText="1"/>
    </xf>
    <xf numFmtId="0" fontId="9" fillId="2" borderId="3" xfId="84" applyFont="1" applyFill="1" applyBorder="1" applyAlignment="1">
      <alignment horizontal="left" vertical="center" wrapText="1"/>
    </xf>
    <xf numFmtId="0" fontId="9" fillId="2" borderId="4" xfId="84" applyFont="1" applyFill="1" applyBorder="1" applyAlignment="1">
      <alignment horizontal="left" vertical="center" wrapText="1"/>
    </xf>
    <xf numFmtId="0" fontId="24" fillId="0" borderId="3" xfId="77" applyFont="1" applyBorder="1" applyAlignment="1">
      <alignment vertical="center" wrapText="1"/>
    </xf>
    <xf numFmtId="0" fontId="24" fillId="0" borderId="4" xfId="77" applyFont="1" applyBorder="1" applyAlignment="1">
      <alignment vertical="center" wrapText="1"/>
    </xf>
    <xf numFmtId="0" fontId="9" fillId="0" borderId="8" xfId="84" applyFont="1" applyBorder="1" applyAlignment="1">
      <alignment horizontal="center" vertical="center" wrapText="1"/>
    </xf>
    <xf numFmtId="0" fontId="9" fillId="2" borderId="8" xfId="84" applyFont="1" applyFill="1" applyBorder="1" applyAlignment="1">
      <alignment horizontal="left" vertical="center" wrapText="1"/>
    </xf>
    <xf numFmtId="0" fontId="9" fillId="0" borderId="3" xfId="84" applyFont="1" applyFill="1" applyBorder="1" applyAlignment="1">
      <alignment horizontal="center" vertical="center" wrapText="1"/>
    </xf>
    <xf numFmtId="0" fontId="9" fillId="0" borderId="4" xfId="84" applyFont="1" applyFill="1" applyBorder="1" applyAlignment="1">
      <alignment horizontal="center" vertical="center" wrapText="1"/>
    </xf>
    <xf numFmtId="0" fontId="9" fillId="0" borderId="3" xfId="84" applyFont="1" applyFill="1" applyBorder="1" applyAlignment="1">
      <alignment horizontal="left" vertical="center" wrapText="1"/>
    </xf>
    <xf numFmtId="0" fontId="9" fillId="0" borderId="4" xfId="84" applyFont="1" applyFill="1" applyBorder="1" applyAlignment="1">
      <alignment horizontal="left" vertical="center" wrapText="1"/>
    </xf>
    <xf numFmtId="0" fontId="3" fillId="0" borderId="1" xfId="84" applyFont="1" applyFill="1" applyBorder="1" applyAlignment="1">
      <alignment horizontal="center" vertical="center" wrapText="1"/>
    </xf>
    <xf numFmtId="0" fontId="3" fillId="0" borderId="3" xfId="84" applyFont="1" applyFill="1" applyBorder="1" applyAlignment="1">
      <alignment horizontal="center" vertical="center" wrapText="1"/>
    </xf>
    <xf numFmtId="0" fontId="3" fillId="0" borderId="4" xfId="84" applyFont="1" applyFill="1" applyBorder="1" applyAlignment="1">
      <alignment horizontal="center" vertical="center" wrapText="1"/>
    </xf>
    <xf numFmtId="0" fontId="11" fillId="0" borderId="0" xfId="18" applyFont="1" applyAlignment="1">
      <alignment horizontal="right"/>
    </xf>
    <xf numFmtId="0" fontId="7" fillId="0" borderId="0" xfId="76" applyFont="1" applyFill="1" applyAlignment="1">
      <alignment horizontal="left" wrapText="1"/>
    </xf>
    <xf numFmtId="0" fontId="8" fillId="0" borderId="0" xfId="4" applyFont="1" applyFill="1" applyBorder="1" applyAlignment="1">
      <alignment horizontal="center" vertical="center" wrapText="1"/>
    </xf>
    <xf numFmtId="0" fontId="27" fillId="0" borderId="3" xfId="4" applyFont="1" applyBorder="1" applyAlignment="1">
      <alignment horizontal="center" vertical="center"/>
    </xf>
    <xf numFmtId="0" fontId="27" fillId="0" borderId="4" xfId="4" applyFont="1" applyBorder="1" applyAlignment="1">
      <alignment horizontal="center" vertical="center"/>
    </xf>
    <xf numFmtId="0" fontId="22" fillId="0" borderId="3" xfId="86" applyFont="1" applyBorder="1" applyAlignment="1">
      <alignment horizontal="center" vertical="center" wrapText="1"/>
    </xf>
    <xf numFmtId="0" fontId="22" fillId="0" borderId="4" xfId="86" applyFont="1" applyBorder="1" applyAlignment="1">
      <alignment horizontal="center" vertical="center" wrapText="1"/>
    </xf>
    <xf numFmtId="0" fontId="22" fillId="0" borderId="1" xfId="86" applyFont="1" applyBorder="1" applyAlignment="1">
      <alignment horizontal="center" vertical="center" wrapText="1"/>
    </xf>
    <xf numFmtId="0" fontId="28" fillId="0" borderId="1" xfId="6" applyFont="1" applyBorder="1" applyAlignment="1"/>
    <xf numFmtId="0" fontId="7" fillId="0" borderId="0" xfId="6" applyFont="1" applyAlignment="1">
      <alignment horizontal="left"/>
    </xf>
    <xf numFmtId="0" fontId="27" fillId="0" borderId="1" xfId="4" applyFont="1" applyBorder="1" applyAlignment="1">
      <alignment horizontal="center" vertical="center"/>
    </xf>
    <xf numFmtId="0" fontId="22" fillId="0" borderId="9" xfId="86" applyFont="1" applyBorder="1" applyAlignment="1">
      <alignment horizontal="center" vertical="center" wrapText="1"/>
    </xf>
    <xf numFmtId="0" fontId="22" fillId="0" borderId="10" xfId="86" applyFont="1" applyBorder="1" applyAlignment="1">
      <alignment horizontal="center" vertical="center" wrapText="1"/>
    </xf>
    <xf numFmtId="0" fontId="22" fillId="0" borderId="11" xfId="86" applyFont="1" applyBorder="1" applyAlignment="1">
      <alignment horizontal="center" vertical="center" wrapText="1"/>
    </xf>
    <xf numFmtId="172" fontId="11" fillId="0" borderId="1" xfId="66" applyNumberFormat="1" applyFont="1" applyBorder="1" applyAlignment="1">
      <alignment horizontal="center" vertical="center"/>
    </xf>
    <xf numFmtId="0" fontId="22" fillId="0" borderId="1" xfId="66" applyFont="1" applyBorder="1" applyAlignment="1">
      <alignment horizontal="center" vertical="center"/>
    </xf>
    <xf numFmtId="0" fontId="7" fillId="0" borderId="0" xfId="6" applyFont="1" applyAlignment="1">
      <alignment horizontal="left" readingOrder="2"/>
    </xf>
    <xf numFmtId="173" fontId="7" fillId="0" borderId="0" xfId="6" applyNumberFormat="1" applyFont="1" applyAlignment="1">
      <alignment horizontal="left" vertical="center" wrapText="1" readingOrder="2"/>
    </xf>
    <xf numFmtId="0" fontId="8" fillId="0" borderId="0" xfId="66" applyFont="1" applyAlignment="1">
      <alignment horizontal="center" vertical="center" wrapText="1"/>
    </xf>
    <xf numFmtId="0" fontId="26" fillId="0" borderId="0" xfId="0" applyFont="1" applyAlignment="1">
      <alignment horizontal="left" readingOrder="2"/>
    </xf>
    <xf numFmtId="0" fontId="8" fillId="0" borderId="0" xfId="2" applyNumberFormat="1" applyFont="1" applyBorder="1" applyAlignment="1">
      <alignment horizontal="center" vertical="center" wrapText="1"/>
    </xf>
    <xf numFmtId="0" fontId="11" fillId="0" borderId="0" xfId="4" applyFont="1" applyAlignment="1">
      <alignment horizontal="right"/>
    </xf>
    <xf numFmtId="0" fontId="0" fillId="0" borderId="0" xfId="0" applyAlignment="1">
      <alignment horizontal="right"/>
    </xf>
    <xf numFmtId="0" fontId="26" fillId="0" borderId="0" xfId="2" applyNumberFormat="1" applyFont="1" applyBorder="1" applyAlignment="1">
      <alignment horizontal="left"/>
    </xf>
  </cellXfs>
  <cellStyles count="93">
    <cellStyle name="Excel Built-in Обычный 10" xfId="1"/>
    <cellStyle name="TableStyleLight1" xfId="2"/>
    <cellStyle name="Гиперссылка" xfId="3" builtinId="8"/>
    <cellStyle name="Обычный" xfId="0" builtinId="0"/>
    <cellStyle name="Обычный 10" xfId="4"/>
    <cellStyle name="Обычный 11" xfId="5"/>
    <cellStyle name="Обычный 13" xfId="6"/>
    <cellStyle name="Обычный 14" xfId="7"/>
    <cellStyle name="Обычный 15" xfId="8"/>
    <cellStyle name="Обычный 17" xfId="9"/>
    <cellStyle name="Обычный 18" xfId="10"/>
    <cellStyle name="Обычный 19" xfId="11"/>
    <cellStyle name="Обычный 2" xfId="12"/>
    <cellStyle name="Обычный 2 10" xfId="13"/>
    <cellStyle name="Обычный 2 10 2" xfId="14"/>
    <cellStyle name="Обычный 2 11" xfId="15"/>
    <cellStyle name="Обычный 2 11 2" xfId="16"/>
    <cellStyle name="Обычный 2 11 3" xfId="17"/>
    <cellStyle name="Обычный 2 11 4" xfId="18"/>
    <cellStyle name="Обычный 2 11 4 2" xfId="19"/>
    <cellStyle name="Обычный 2 12" xfId="20"/>
    <cellStyle name="Обычный 2 12 2" xfId="21"/>
    <cellStyle name="Обычный 2 12 3" xfId="22"/>
    <cellStyle name="Обычный 2 12 3 2" xfId="23"/>
    <cellStyle name="Обычный 2 12 3 2 2" xfId="24"/>
    <cellStyle name="Обычный 2 13" xfId="25"/>
    <cellStyle name="Обычный 2 14" xfId="26"/>
    <cellStyle name="Обычный 2 14 2" xfId="27"/>
    <cellStyle name="Обычный 2 14 3" xfId="28"/>
    <cellStyle name="Обычный 2 15" xfId="29"/>
    <cellStyle name="Обычный 2 16" xfId="30"/>
    <cellStyle name="Обычный 2 17" xfId="31"/>
    <cellStyle name="Обычный 2 17 2" xfId="32"/>
    <cellStyle name="Обычный 2 18" xfId="33"/>
    <cellStyle name="Обычный 2 19" xfId="34"/>
    <cellStyle name="Обычный 2 2" xfId="35"/>
    <cellStyle name="Обычный 2 2 2" xfId="36"/>
    <cellStyle name="Обычный 2 2 2 2" xfId="37"/>
    <cellStyle name="Обычный 2 2 2 3" xfId="38"/>
    <cellStyle name="Обычный 2 2 3" xfId="39"/>
    <cellStyle name="Обычный 2 2 4" xfId="40"/>
    <cellStyle name="Обычный 2 2 5" xfId="41"/>
    <cellStyle name="Обычный 2 2 6" xfId="42"/>
    <cellStyle name="Обычный 2 20" xfId="43"/>
    <cellStyle name="Обычный 2 21" xfId="44"/>
    <cellStyle name="Обычный 2 22" xfId="45"/>
    <cellStyle name="Обычный 2 23" xfId="46"/>
    <cellStyle name="Обычный 2 24" xfId="47"/>
    <cellStyle name="Обычный 2 25" xfId="48"/>
    <cellStyle name="Обычный 2 26" xfId="49"/>
    <cellStyle name="Обычный 2 27" xfId="50"/>
    <cellStyle name="Обычный 2 28" xfId="51"/>
    <cellStyle name="Обычный 2 29" xfId="52"/>
    <cellStyle name="Обычный 2 3" xfId="53"/>
    <cellStyle name="Обычный 2 30" xfId="54"/>
    <cellStyle name="Обычный 2 31" xfId="55"/>
    <cellStyle name="Обычный 2 32" xfId="56"/>
    <cellStyle name="Обычный 2 33" xfId="57"/>
    <cellStyle name="Обычный 2 4" xfId="58"/>
    <cellStyle name="Обычный 2 44" xfId="59"/>
    <cellStyle name="Обычный 2 5" xfId="60"/>
    <cellStyle name="Обычный 2 6" xfId="61"/>
    <cellStyle name="Обычный 2 7" xfId="62"/>
    <cellStyle name="Обычный 2 8" xfId="63"/>
    <cellStyle name="Обычный 2 9" xfId="64"/>
    <cellStyle name="Обычный 21" xfId="65"/>
    <cellStyle name="Обычный 21 2" xfId="66"/>
    <cellStyle name="Обычный 22" xfId="67"/>
    <cellStyle name="Обычный 3" xfId="68"/>
    <cellStyle name="Обычный 3 2" xfId="69"/>
    <cellStyle name="Обычный 3 3" xfId="70"/>
    <cellStyle name="Обычный 3 4" xfId="71"/>
    <cellStyle name="Обычный 3 5" xfId="72"/>
    <cellStyle name="Обычный 3 6" xfId="73"/>
    <cellStyle name="Обычный 3 7" xfId="74"/>
    <cellStyle name="Обычный 3 8" xfId="75"/>
    <cellStyle name="Обычный 4" xfId="76"/>
    <cellStyle name="Обычный 4 2" xfId="77"/>
    <cellStyle name="Обычный 4 3" xfId="78"/>
    <cellStyle name="Обычный 5" xfId="79"/>
    <cellStyle name="Обычный 6" xfId="80"/>
    <cellStyle name="Обычный 6 2" xfId="81"/>
    <cellStyle name="Обычный 7" xfId="82"/>
    <cellStyle name="Обычный 8" xfId="83"/>
    <cellStyle name="Обычный 9" xfId="84"/>
    <cellStyle name="Обычный_доходы изменения КБК" xfId="85"/>
    <cellStyle name="Обычный_Лист1" xfId="86"/>
    <cellStyle name="Обычный_Лист1 2" xfId="87"/>
    <cellStyle name="Процентный" xfId="88" builtinId="5"/>
    <cellStyle name="Процентный 2" xfId="89"/>
    <cellStyle name="Стиль 1" xfId="90"/>
    <cellStyle name="Стиль 1 2" xfId="91"/>
    <cellStyle name="Финансовый 2" xfId="9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0</xdr:row>
      <xdr:rowOff>2</xdr:rowOff>
    </xdr:from>
    <xdr:to>
      <xdr:col>4</xdr:col>
      <xdr:colOff>447675</xdr:colOff>
      <xdr:row>2</xdr:row>
      <xdr:rowOff>257176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333875" y="2"/>
          <a:ext cx="4029075" cy="904874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 </a:t>
          </a:r>
        </a:p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к Постановлению  </a:t>
          </a:r>
        </a:p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"Об исполнении бюджета Черемховского районного муниципального образования  за 9 месяцев 2017 года"  </a:t>
          </a:r>
        </a:p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от  _________________2017 г. №______   </a:t>
          </a: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sultant.ru/cons/cgi/online.cgi?req=doc&amp;base=LAW&amp;n=198941&amp;rnd=235642.187433877&amp;dst=100606&amp;fld=134" TargetMode="External"/><Relationship Id="rId2" Type="http://schemas.openxmlformats.org/officeDocument/2006/relationships/hyperlink" Target="http://www.consultant.ru/cons/cgi/online.cgi?req=doc&amp;base=LAW&amp;n=198941&amp;rnd=235642.6204346&amp;dst=101491&amp;fld=134" TargetMode="External"/><Relationship Id="rId1" Type="http://schemas.openxmlformats.org/officeDocument/2006/relationships/hyperlink" Target="http://www.consultant.ru/cons/cgi/online.cgi?req=doc&amp;base=LAW&amp;n=198941&amp;rnd=235642.291926313&amp;dst=3019&amp;fld=134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onsultant.ru/cons/cgi/online.cgi?req=doc&amp;base=LAW&amp;n=208015&amp;rnd=235642.514532630&amp;dst=103572&amp;fld=13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106"/>
  <sheetViews>
    <sheetView view="pageBreakPreview" topLeftCell="A76" zoomScaleSheetLayoutView="100" zoomScalePageLayoutView="90" workbookViewId="0">
      <selection activeCell="G11" sqref="G11"/>
    </sheetView>
  </sheetViews>
  <sheetFormatPr defaultColWidth="8.25" defaultRowHeight="25.9" customHeight="1"/>
  <cols>
    <col min="1" max="1" width="51.75" style="119" customWidth="1"/>
    <col min="2" max="2" width="26.125" style="159" customWidth="1"/>
    <col min="3" max="3" width="14" style="119" customWidth="1"/>
    <col min="4" max="4" width="12" style="160" customWidth="1"/>
    <col min="5" max="5" width="9.125" style="119" customWidth="1"/>
    <col min="6" max="6" width="8.25" style="119"/>
    <col min="7" max="7" width="15.75" style="119" bestFit="1" customWidth="1"/>
    <col min="8" max="16384" width="8.25" style="119"/>
  </cols>
  <sheetData>
    <row r="4" spans="1:5" ht="25.9" customHeight="1">
      <c r="A4" s="158"/>
    </row>
    <row r="5" spans="1:5" s="161" customFormat="1" ht="25.9" customHeight="1">
      <c r="A5" s="256" t="s">
        <v>301</v>
      </c>
      <c r="B5" s="256"/>
      <c r="C5" s="256"/>
      <c r="D5" s="256"/>
      <c r="E5" s="256"/>
    </row>
    <row r="6" spans="1:5" s="161" customFormat="1" ht="38.25" customHeight="1">
      <c r="A6" s="256"/>
      <c r="B6" s="256"/>
      <c r="C6" s="256"/>
      <c r="D6" s="256"/>
      <c r="E6" s="256"/>
    </row>
    <row r="7" spans="1:5" ht="25.5" hidden="1" customHeight="1">
      <c r="A7" s="162"/>
      <c r="E7" s="163" t="s">
        <v>30</v>
      </c>
    </row>
    <row r="8" spans="1:5" ht="25.9" customHeight="1">
      <c r="A8" s="257" t="s">
        <v>795</v>
      </c>
      <c r="B8" s="258" t="s">
        <v>122</v>
      </c>
      <c r="C8" s="260" t="s">
        <v>123</v>
      </c>
      <c r="D8" s="261" t="s">
        <v>124</v>
      </c>
      <c r="E8" s="262" t="s">
        <v>792</v>
      </c>
    </row>
    <row r="9" spans="1:5" ht="25.9" customHeight="1">
      <c r="A9" s="257"/>
      <c r="B9" s="259"/>
      <c r="C9" s="260"/>
      <c r="D9" s="261"/>
      <c r="E9" s="262"/>
    </row>
    <row r="10" spans="1:5" ht="14.25" customHeight="1">
      <c r="A10" s="246">
        <v>1</v>
      </c>
      <c r="B10" s="164">
        <v>2</v>
      </c>
      <c r="C10" s="247">
        <v>3</v>
      </c>
      <c r="D10" s="248">
        <v>4</v>
      </c>
      <c r="E10" s="249">
        <v>5</v>
      </c>
    </row>
    <row r="11" spans="1:5" s="170" customFormat="1" ht="25.9" customHeight="1">
      <c r="A11" s="165" t="s">
        <v>125</v>
      </c>
      <c r="B11" s="166" t="s">
        <v>126</v>
      </c>
      <c r="C11" s="167">
        <f>C12+C24+C32+C39+C50+C56+C59+C65+C74+C18+C35</f>
        <v>107956.5171</v>
      </c>
      <c r="D11" s="168">
        <f>D12+D24+D32+D39+D50+D56+D59+D65+D74+D18+D35</f>
        <v>84258.788360000006</v>
      </c>
      <c r="E11" s="169">
        <f>D11*100/C11</f>
        <v>78.048820602420136</v>
      </c>
    </row>
    <row r="12" spans="1:5" ht="25.9" customHeight="1">
      <c r="A12" s="165" t="s">
        <v>127</v>
      </c>
      <c r="B12" s="166" t="s">
        <v>128</v>
      </c>
      <c r="C12" s="167">
        <f>C14+C15+C16+C17</f>
        <v>67621</v>
      </c>
      <c r="D12" s="168">
        <f>D14+D15+D16+D17</f>
        <v>50584.642539999993</v>
      </c>
      <c r="E12" s="169">
        <f t="shared" ref="E12:E91" si="0">D12*100/C12</f>
        <v>74.80611428402419</v>
      </c>
    </row>
    <row r="13" spans="1:5" ht="21.75" customHeight="1">
      <c r="A13" s="171" t="s">
        <v>129</v>
      </c>
      <c r="B13" s="172" t="s">
        <v>130</v>
      </c>
      <c r="C13" s="167">
        <f>C14+C15+C16+C17</f>
        <v>67621</v>
      </c>
      <c r="D13" s="168">
        <f>D14+D15+D16+D17</f>
        <v>50584.642539999993</v>
      </c>
      <c r="E13" s="169">
        <f t="shared" si="0"/>
        <v>74.80611428402419</v>
      </c>
    </row>
    <row r="14" spans="1:5" s="178" customFormat="1" ht="83.25" customHeight="1">
      <c r="A14" s="173" t="s">
        <v>131</v>
      </c>
      <c r="B14" s="174" t="s">
        <v>132</v>
      </c>
      <c r="C14" s="175">
        <v>67272.100000000006</v>
      </c>
      <c r="D14" s="176">
        <v>50263.361129999998</v>
      </c>
      <c r="E14" s="177">
        <f t="shared" si="0"/>
        <v>74.716503766048618</v>
      </c>
    </row>
    <row r="15" spans="1:5" ht="113.25" customHeight="1">
      <c r="A15" s="179" t="s">
        <v>133</v>
      </c>
      <c r="B15" s="174" t="s">
        <v>134</v>
      </c>
      <c r="C15" s="175">
        <v>90.7</v>
      </c>
      <c r="D15" s="180">
        <v>74.013069999999999</v>
      </c>
      <c r="E15" s="177">
        <f t="shared" si="0"/>
        <v>81.602061742006612</v>
      </c>
    </row>
    <row r="16" spans="1:5" ht="48" customHeight="1">
      <c r="A16" s="179" t="s">
        <v>135</v>
      </c>
      <c r="B16" s="181" t="s">
        <v>136</v>
      </c>
      <c r="C16" s="175">
        <v>250</v>
      </c>
      <c r="D16" s="176">
        <v>239.11770999999999</v>
      </c>
      <c r="E16" s="177">
        <f t="shared" si="0"/>
        <v>95.647084000000007</v>
      </c>
    </row>
    <row r="17" spans="1:15" ht="96" customHeight="1">
      <c r="A17" s="173" t="s">
        <v>137</v>
      </c>
      <c r="B17" s="181" t="s">
        <v>138</v>
      </c>
      <c r="C17" s="175">
        <v>8.1999999999999993</v>
      </c>
      <c r="D17" s="182">
        <v>8.1506299999999996</v>
      </c>
      <c r="E17" s="177">
        <f t="shared" si="0"/>
        <v>99.3979268292683</v>
      </c>
    </row>
    <row r="18" spans="1:15" ht="57.75" customHeight="1">
      <c r="A18" s="183" t="s">
        <v>139</v>
      </c>
      <c r="B18" s="166" t="s">
        <v>140</v>
      </c>
      <c r="C18" s="167">
        <f>C19</f>
        <v>114.51109000000001</v>
      </c>
      <c r="D18" s="168">
        <f>D19</f>
        <v>86.379279999999994</v>
      </c>
      <c r="E18" s="169">
        <f t="shared" si="0"/>
        <v>75.43311307227971</v>
      </c>
    </row>
    <row r="19" spans="1:15" ht="37.5" customHeight="1">
      <c r="A19" s="179" t="s">
        <v>141</v>
      </c>
      <c r="B19" s="184" t="s">
        <v>142</v>
      </c>
      <c r="C19" s="185">
        <f>C20+C21+C22+C23</f>
        <v>114.51109000000001</v>
      </c>
      <c r="D19" s="186">
        <f>D20+D21+D22+D23</f>
        <v>86.379279999999994</v>
      </c>
      <c r="E19" s="177">
        <f t="shared" si="0"/>
        <v>75.43311307227971</v>
      </c>
    </row>
    <row r="20" spans="1:15" ht="81.75" customHeight="1">
      <c r="A20" s="173" t="s">
        <v>143</v>
      </c>
      <c r="B20" s="174" t="s">
        <v>144</v>
      </c>
      <c r="C20" s="175">
        <v>42.4</v>
      </c>
      <c r="D20" s="176">
        <v>34.939169999999997</v>
      </c>
      <c r="E20" s="177">
        <f t="shared" si="0"/>
        <v>82.403702830188678</v>
      </c>
    </row>
    <row r="21" spans="1:15" s="170" customFormat="1" ht="89.25" customHeight="1">
      <c r="A21" s="173" t="s">
        <v>145</v>
      </c>
      <c r="B21" s="174" t="s">
        <v>146</v>
      </c>
      <c r="C21" s="175">
        <f>(0.36858+0.04145)-0.01333</f>
        <v>0.3967</v>
      </c>
      <c r="D21" s="176">
        <v>0.37067</v>
      </c>
      <c r="E21" s="177">
        <f t="shared" si="0"/>
        <v>93.438366523821529</v>
      </c>
    </row>
    <row r="22" spans="1:15" s="187" customFormat="1" ht="81" customHeight="1">
      <c r="A22" s="173" t="s">
        <v>147</v>
      </c>
      <c r="B22" s="174" t="s">
        <v>148</v>
      </c>
      <c r="C22" s="175">
        <v>78.900000000000006</v>
      </c>
      <c r="D22" s="182">
        <v>58.3</v>
      </c>
      <c r="E22" s="177">
        <f t="shared" si="0"/>
        <v>73.891001267427114</v>
      </c>
    </row>
    <row r="23" spans="1:15" s="161" customFormat="1" ht="76.5" customHeight="1">
      <c r="A23" s="173" t="s">
        <v>149</v>
      </c>
      <c r="B23" s="174" t="s">
        <v>150</v>
      </c>
      <c r="C23" s="175">
        <f>-7.2+0.01439</f>
        <v>-7.1856100000000005</v>
      </c>
      <c r="D23" s="182">
        <v>-7.2305599999999997</v>
      </c>
      <c r="E23" s="177">
        <f>D23*100/C23</f>
        <v>100.62555579832468</v>
      </c>
    </row>
    <row r="24" spans="1:15" s="161" customFormat="1" ht="25.9" customHeight="1">
      <c r="A24" s="188" t="s">
        <v>151</v>
      </c>
      <c r="B24" s="166" t="s">
        <v>152</v>
      </c>
      <c r="C24" s="167">
        <f>C25+C30+C31+C28</f>
        <v>8900.4</v>
      </c>
      <c r="D24" s="168">
        <f>D25+D30+D31+D28</f>
        <v>6494.258170000001</v>
      </c>
      <c r="E24" s="169">
        <f t="shared" si="0"/>
        <v>72.965913554446999</v>
      </c>
    </row>
    <row r="25" spans="1:15" ht="30" customHeight="1">
      <c r="A25" s="189" t="s">
        <v>153</v>
      </c>
      <c r="B25" s="190" t="s">
        <v>154</v>
      </c>
      <c r="C25" s="191">
        <f>C26+C27+C29</f>
        <v>3022</v>
      </c>
      <c r="D25" s="182">
        <f>D26+D27+D29</f>
        <v>2647.1454200000003</v>
      </c>
      <c r="E25" s="177">
        <f t="shared" si="0"/>
        <v>87.59581138318994</v>
      </c>
    </row>
    <row r="26" spans="1:15" ht="31.15" customHeight="1">
      <c r="A26" s="173" t="s">
        <v>155</v>
      </c>
      <c r="B26" s="190" t="s">
        <v>156</v>
      </c>
      <c r="C26" s="191">
        <v>2073</v>
      </c>
      <c r="D26" s="192">
        <v>1898.59052</v>
      </c>
      <c r="E26" s="177">
        <f t="shared" si="0"/>
        <v>91.586614568258554</v>
      </c>
    </row>
    <row r="27" spans="1:15" s="170" customFormat="1" ht="43.15" customHeight="1">
      <c r="A27" s="173" t="s">
        <v>157</v>
      </c>
      <c r="B27" s="190" t="s">
        <v>158</v>
      </c>
      <c r="C27" s="191">
        <v>810</v>
      </c>
      <c r="D27" s="176">
        <v>809.31907000000001</v>
      </c>
      <c r="E27" s="177">
        <f t="shared" si="0"/>
        <v>99.915934567901246</v>
      </c>
    </row>
    <row r="28" spans="1:15" s="198" customFormat="1" ht="60" customHeight="1">
      <c r="A28" s="193" t="s">
        <v>159</v>
      </c>
      <c r="B28" s="194" t="s">
        <v>160</v>
      </c>
      <c r="C28" s="195">
        <v>0</v>
      </c>
      <c r="D28" s="196">
        <v>1.274E-2</v>
      </c>
      <c r="E28" s="197"/>
    </row>
    <row r="29" spans="1:15" s="161" customFormat="1" ht="28.15" customHeight="1">
      <c r="A29" s="173" t="s">
        <v>161</v>
      </c>
      <c r="B29" s="184" t="s">
        <v>162</v>
      </c>
      <c r="C29" s="191">
        <f>193-54</f>
        <v>139</v>
      </c>
      <c r="D29" s="182">
        <v>-60.76417</v>
      </c>
      <c r="E29" s="177">
        <f t="shared" si="0"/>
        <v>-43.71523021582734</v>
      </c>
      <c r="F29" s="170"/>
      <c r="G29" s="170"/>
      <c r="H29" s="170"/>
      <c r="I29" s="170"/>
      <c r="J29" s="170"/>
      <c r="K29" s="170"/>
      <c r="L29" s="170"/>
      <c r="M29" s="170"/>
      <c r="N29" s="170"/>
      <c r="O29" s="170"/>
    </row>
    <row r="30" spans="1:15" s="161" customFormat="1" ht="33" customHeight="1">
      <c r="A30" s="199" t="s">
        <v>163</v>
      </c>
      <c r="B30" s="174" t="s">
        <v>164</v>
      </c>
      <c r="C30" s="175">
        <v>5286</v>
      </c>
      <c r="D30" s="200">
        <v>3259.5959800000001</v>
      </c>
      <c r="E30" s="177">
        <f t="shared" si="0"/>
        <v>61.664698827090426</v>
      </c>
      <c r="F30" s="170"/>
      <c r="G30" s="170"/>
      <c r="H30" s="170"/>
      <c r="I30" s="170"/>
      <c r="J30" s="170"/>
      <c r="K30" s="170"/>
      <c r="L30" s="170"/>
      <c r="M30" s="170"/>
      <c r="N30" s="170"/>
      <c r="O30" s="170"/>
    </row>
    <row r="31" spans="1:15" s="161" customFormat="1" ht="20.45" customHeight="1">
      <c r="A31" s="199" t="s">
        <v>165</v>
      </c>
      <c r="B31" s="174" t="s">
        <v>166</v>
      </c>
      <c r="C31" s="175">
        <v>592.4</v>
      </c>
      <c r="D31" s="200">
        <v>587.50402999999994</v>
      </c>
      <c r="E31" s="177">
        <f t="shared" si="0"/>
        <v>99.173536461850091</v>
      </c>
      <c r="F31" s="170"/>
      <c r="G31" s="170"/>
      <c r="H31" s="170"/>
      <c r="I31" s="170"/>
      <c r="J31" s="170"/>
      <c r="K31" s="170"/>
      <c r="L31" s="170"/>
      <c r="M31" s="170"/>
      <c r="N31" s="170"/>
      <c r="O31" s="170"/>
    </row>
    <row r="32" spans="1:15" s="187" customFormat="1" ht="25.9" customHeight="1">
      <c r="A32" s="201" t="s">
        <v>167</v>
      </c>
      <c r="B32" s="166" t="s">
        <v>168</v>
      </c>
      <c r="C32" s="167">
        <f>C33+C34</f>
        <v>436.71500000000003</v>
      </c>
      <c r="D32" s="168">
        <f>D33+D34</f>
        <v>526.33082000000002</v>
      </c>
      <c r="E32" s="169">
        <f>D32*100/C32</f>
        <v>120.52043552431219</v>
      </c>
      <c r="F32" s="170"/>
      <c r="G32" s="170"/>
      <c r="H32" s="170"/>
      <c r="I32" s="170"/>
      <c r="J32" s="170"/>
      <c r="K32" s="170"/>
      <c r="L32" s="170"/>
      <c r="M32" s="170"/>
      <c r="N32" s="170"/>
      <c r="O32" s="170"/>
    </row>
    <row r="33" spans="1:15" s="187" customFormat="1" ht="50.25" customHeight="1">
      <c r="A33" s="202" t="s">
        <v>169</v>
      </c>
      <c r="B33" s="203" t="s">
        <v>170</v>
      </c>
      <c r="C33" s="175">
        <f>95-4.285</f>
        <v>90.715000000000003</v>
      </c>
      <c r="D33" s="182">
        <v>32.830820000000003</v>
      </c>
      <c r="E33" s="177">
        <f>D33*100/C33</f>
        <v>36.191170148266551</v>
      </c>
      <c r="F33" s="170"/>
      <c r="G33" s="170"/>
      <c r="H33" s="170"/>
      <c r="I33" s="170"/>
      <c r="J33" s="170"/>
      <c r="K33" s="170"/>
      <c r="L33" s="170"/>
      <c r="M33" s="170"/>
      <c r="N33" s="170"/>
      <c r="O33" s="170"/>
    </row>
    <row r="34" spans="1:15" s="161" customFormat="1" ht="75.75" customHeight="1">
      <c r="A34" s="173" t="s">
        <v>171</v>
      </c>
      <c r="B34" s="203" t="s">
        <v>172</v>
      </c>
      <c r="C34" s="175">
        <f>342.5+3.5</f>
        <v>346</v>
      </c>
      <c r="D34" s="200">
        <v>493.5</v>
      </c>
      <c r="E34" s="177">
        <f>D34*100/C34</f>
        <v>142.63005780346822</v>
      </c>
      <c r="F34" s="170"/>
      <c r="G34" s="170"/>
      <c r="H34" s="170"/>
      <c r="I34" s="170"/>
      <c r="J34" s="170"/>
      <c r="K34" s="170"/>
      <c r="L34" s="170"/>
      <c r="M34" s="170"/>
      <c r="N34" s="170"/>
      <c r="O34" s="170"/>
    </row>
    <row r="35" spans="1:15" s="161" customFormat="1" ht="50.25" customHeight="1">
      <c r="A35" s="204" t="s">
        <v>173</v>
      </c>
      <c r="B35" s="205" t="s">
        <v>174</v>
      </c>
      <c r="C35" s="167">
        <f>C36+C38+C37</f>
        <v>0.84499999999999997</v>
      </c>
      <c r="D35" s="168">
        <f>D36+D38+D37</f>
        <v>0.89602999999999999</v>
      </c>
      <c r="E35" s="177">
        <f>D35*100/C35</f>
        <v>106.03905325443786</v>
      </c>
      <c r="F35" s="170"/>
      <c r="G35" s="170"/>
      <c r="H35" s="170"/>
      <c r="I35" s="170"/>
      <c r="J35" s="170"/>
      <c r="K35" s="170"/>
      <c r="L35" s="170"/>
      <c r="M35" s="170"/>
      <c r="N35" s="170"/>
      <c r="O35" s="170"/>
    </row>
    <row r="36" spans="1:15" s="161" customFormat="1" ht="25.9" customHeight="1">
      <c r="A36" s="206" t="s">
        <v>175</v>
      </c>
      <c r="B36" s="203" t="s">
        <v>176</v>
      </c>
      <c r="C36" s="191">
        <v>0.72499999999999998</v>
      </c>
      <c r="D36" s="182">
        <v>0.72499999999999998</v>
      </c>
      <c r="E36" s="177">
        <v>100</v>
      </c>
      <c r="F36" s="170"/>
      <c r="G36" s="170"/>
      <c r="H36" s="170"/>
      <c r="I36" s="170"/>
      <c r="J36" s="170"/>
      <c r="K36" s="170"/>
      <c r="L36" s="170"/>
      <c r="M36" s="170"/>
      <c r="N36" s="170"/>
      <c r="O36" s="170"/>
    </row>
    <row r="37" spans="1:15" s="209" customFormat="1" ht="33" customHeight="1">
      <c r="A37" s="207" t="s">
        <v>177</v>
      </c>
      <c r="B37" s="174" t="s">
        <v>178</v>
      </c>
      <c r="C37" s="195">
        <v>0</v>
      </c>
      <c r="D37" s="208">
        <v>5.1029999999999999E-2</v>
      </c>
      <c r="E37" s="197">
        <v>100</v>
      </c>
      <c r="F37" s="198"/>
      <c r="G37" s="198"/>
      <c r="H37" s="198"/>
      <c r="I37" s="198"/>
      <c r="J37" s="198"/>
      <c r="K37" s="198"/>
      <c r="L37" s="198"/>
      <c r="M37" s="198"/>
      <c r="N37" s="198"/>
      <c r="O37" s="198"/>
    </row>
    <row r="38" spans="1:15" s="161" customFormat="1" ht="25.9" customHeight="1">
      <c r="A38" s="206" t="s">
        <v>179</v>
      </c>
      <c r="B38" s="203" t="s">
        <v>180</v>
      </c>
      <c r="C38" s="210">
        <v>0.12</v>
      </c>
      <c r="D38" s="200">
        <v>0.12</v>
      </c>
      <c r="E38" s="177">
        <f>D38*100/C38</f>
        <v>100</v>
      </c>
      <c r="F38" s="170"/>
      <c r="G38" s="170"/>
      <c r="H38" s="170"/>
      <c r="I38" s="170"/>
      <c r="J38" s="170"/>
      <c r="K38" s="170"/>
      <c r="L38" s="170"/>
      <c r="M38" s="170"/>
      <c r="N38" s="170"/>
      <c r="O38" s="170"/>
    </row>
    <row r="39" spans="1:15" s="170" customFormat="1" ht="42.75" customHeight="1">
      <c r="A39" s="211" t="s">
        <v>181</v>
      </c>
      <c r="B39" s="166" t="s">
        <v>182</v>
      </c>
      <c r="C39" s="167">
        <f>C40+C42+C48</f>
        <v>10080.531010000002</v>
      </c>
      <c r="D39" s="168">
        <f>D40+D42+D48</f>
        <v>10857.021940000001</v>
      </c>
      <c r="E39" s="169">
        <f>D39*100/C39</f>
        <v>107.70287725150303</v>
      </c>
    </row>
    <row r="40" spans="1:15" s="187" customFormat="1" ht="33" customHeight="1">
      <c r="A40" s="207" t="s">
        <v>183</v>
      </c>
      <c r="B40" s="174" t="s">
        <v>184</v>
      </c>
      <c r="C40" s="191">
        <f>C41</f>
        <v>5.2517699999999996</v>
      </c>
      <c r="D40" s="182">
        <f>D41</f>
        <v>0</v>
      </c>
      <c r="E40" s="177">
        <f>D40*100/C40</f>
        <v>0</v>
      </c>
    </row>
    <row r="41" spans="1:15" ht="49.5" customHeight="1">
      <c r="A41" s="207" t="s">
        <v>185</v>
      </c>
      <c r="B41" s="174" t="s">
        <v>186</v>
      </c>
      <c r="C41" s="191">
        <v>5.2517699999999996</v>
      </c>
      <c r="D41" s="182">
        <v>0</v>
      </c>
      <c r="E41" s="177">
        <f>D41*100/C41</f>
        <v>0</v>
      </c>
      <c r="F41" s="170"/>
      <c r="G41" s="170"/>
      <c r="H41" s="170"/>
      <c r="I41" s="170"/>
      <c r="J41" s="170"/>
      <c r="K41" s="170"/>
      <c r="L41" s="170"/>
      <c r="M41" s="170"/>
      <c r="N41" s="170"/>
      <c r="O41" s="170"/>
    </row>
    <row r="42" spans="1:15" ht="95.25" customHeight="1">
      <c r="A42" s="173" t="s">
        <v>187</v>
      </c>
      <c r="B42" s="174" t="s">
        <v>188</v>
      </c>
      <c r="C42" s="191">
        <f>C43+C46</f>
        <v>10003.141240000001</v>
      </c>
      <c r="D42" s="182">
        <f>D43+D46</f>
        <v>10835.38054</v>
      </c>
      <c r="E42" s="177">
        <f t="shared" si="0"/>
        <v>108.31977955756625</v>
      </c>
      <c r="F42" s="170"/>
      <c r="G42" s="170"/>
      <c r="H42" s="170"/>
      <c r="I42" s="170"/>
      <c r="J42" s="170"/>
      <c r="K42" s="170"/>
      <c r="L42" s="170"/>
      <c r="M42" s="170"/>
      <c r="N42" s="170"/>
      <c r="O42" s="170"/>
    </row>
    <row r="43" spans="1:15" s="209" customFormat="1" ht="64.5" customHeight="1">
      <c r="A43" s="193" t="s">
        <v>189</v>
      </c>
      <c r="B43" s="174" t="s">
        <v>190</v>
      </c>
      <c r="C43" s="195">
        <f>C44+C45</f>
        <v>9519.820310000001</v>
      </c>
      <c r="D43" s="208">
        <f>D44+D45</f>
        <v>10452.654979999999</v>
      </c>
      <c r="E43" s="197">
        <f t="shared" si="0"/>
        <v>109.79886846204556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8"/>
    </row>
    <row r="44" spans="1:15" s="209" customFormat="1" ht="93" customHeight="1">
      <c r="A44" s="250" t="s">
        <v>191</v>
      </c>
      <c r="B44" s="174" t="s">
        <v>192</v>
      </c>
      <c r="C44" s="212">
        <f>3485.282+4894.2034</f>
        <v>8379.4854000000014</v>
      </c>
      <c r="D44" s="196">
        <v>9676.9588999999996</v>
      </c>
      <c r="E44" s="197">
        <f t="shared" si="0"/>
        <v>115.48392816580358</v>
      </c>
      <c r="F44" s="198"/>
      <c r="G44" s="198"/>
      <c r="H44" s="198"/>
      <c r="I44" s="198"/>
      <c r="J44" s="198"/>
      <c r="K44" s="198"/>
      <c r="L44" s="198"/>
      <c r="M44" s="198"/>
      <c r="N44" s="198"/>
      <c r="O44" s="198"/>
    </row>
    <row r="45" spans="1:15" ht="78.75" customHeight="1">
      <c r="A45" s="173" t="s">
        <v>193</v>
      </c>
      <c r="B45" s="174" t="s">
        <v>194</v>
      </c>
      <c r="C45" s="175">
        <f>467.803+672.53191</f>
        <v>1140.33491</v>
      </c>
      <c r="D45" s="176">
        <v>775.69608000000005</v>
      </c>
      <c r="E45" s="177">
        <f>D45*100/C45</f>
        <v>68.023531788569031</v>
      </c>
      <c r="F45" s="170"/>
      <c r="G45" s="170"/>
      <c r="H45" s="170"/>
      <c r="I45" s="170"/>
      <c r="J45" s="170"/>
      <c r="K45" s="170"/>
      <c r="L45" s="170"/>
      <c r="M45" s="170"/>
      <c r="N45" s="170"/>
      <c r="O45" s="170"/>
    </row>
    <row r="46" spans="1:15" ht="96" customHeight="1">
      <c r="A46" s="173" t="s">
        <v>195</v>
      </c>
      <c r="B46" s="174" t="s">
        <v>196</v>
      </c>
      <c r="C46" s="175">
        <f>C47</f>
        <v>483.32092999999998</v>
      </c>
      <c r="D46" s="200">
        <f>D47</f>
        <v>382.72555999999997</v>
      </c>
      <c r="E46" s="177">
        <f t="shared" si="0"/>
        <v>79.186630713468162</v>
      </c>
      <c r="F46" s="170"/>
      <c r="G46" s="170"/>
      <c r="H46" s="170"/>
      <c r="I46" s="170"/>
      <c r="J46" s="170"/>
      <c r="K46" s="170"/>
      <c r="L46" s="170"/>
      <c r="M46" s="170"/>
      <c r="N46" s="170"/>
      <c r="O46" s="170"/>
    </row>
    <row r="47" spans="1:15" s="187" customFormat="1" ht="75.75" customHeight="1">
      <c r="A47" s="173" t="s">
        <v>197</v>
      </c>
      <c r="B47" s="174" t="s">
        <v>198</v>
      </c>
      <c r="C47" s="175">
        <f>179.863+303.45793</f>
        <v>483.32092999999998</v>
      </c>
      <c r="D47" s="182">
        <v>382.72555999999997</v>
      </c>
      <c r="E47" s="177">
        <f t="shared" si="0"/>
        <v>79.186630713468162</v>
      </c>
      <c r="F47" s="170"/>
      <c r="G47" s="170"/>
      <c r="H47" s="170"/>
      <c r="I47" s="170"/>
      <c r="J47" s="170"/>
      <c r="K47" s="170"/>
      <c r="L47" s="170"/>
      <c r="M47" s="170"/>
      <c r="N47" s="170"/>
      <c r="O47" s="170"/>
    </row>
    <row r="48" spans="1:15" s="187" customFormat="1" ht="45.75" customHeight="1">
      <c r="A48" s="173" t="s">
        <v>199</v>
      </c>
      <c r="B48" s="174" t="s">
        <v>200</v>
      </c>
      <c r="C48" s="175">
        <f>C49</f>
        <v>72.138000000000005</v>
      </c>
      <c r="D48" s="182">
        <v>21.641400000000001</v>
      </c>
      <c r="E48" s="177">
        <f t="shared" si="0"/>
        <v>29.999999999999996</v>
      </c>
      <c r="F48" s="170"/>
      <c r="G48" s="170"/>
      <c r="H48" s="170"/>
      <c r="I48" s="170"/>
      <c r="J48" s="170"/>
      <c r="K48" s="170"/>
      <c r="L48" s="170"/>
      <c r="M48" s="170"/>
      <c r="N48" s="170"/>
      <c r="O48" s="170"/>
    </row>
    <row r="49" spans="1:15" s="187" customFormat="1" ht="51" customHeight="1">
      <c r="A49" s="173" t="s">
        <v>199</v>
      </c>
      <c r="B49" s="174" t="s">
        <v>201</v>
      </c>
      <c r="C49" s="175">
        <v>72.138000000000005</v>
      </c>
      <c r="D49" s="182">
        <v>21.641400000000001</v>
      </c>
      <c r="E49" s="177">
        <f t="shared" si="0"/>
        <v>29.999999999999996</v>
      </c>
      <c r="F49" s="170"/>
      <c r="G49" s="170"/>
      <c r="H49" s="170"/>
      <c r="I49" s="170"/>
      <c r="J49" s="170"/>
      <c r="K49" s="170"/>
      <c r="L49" s="170"/>
      <c r="M49" s="170"/>
      <c r="N49" s="170"/>
      <c r="O49" s="170"/>
    </row>
    <row r="50" spans="1:15" s="161" customFormat="1" ht="36" customHeight="1">
      <c r="A50" s="204" t="s">
        <v>202</v>
      </c>
      <c r="B50" s="205" t="s">
        <v>203</v>
      </c>
      <c r="C50" s="167">
        <f>C51</f>
        <v>311.08</v>
      </c>
      <c r="D50" s="168">
        <f>D51</f>
        <v>239.53997000000001</v>
      </c>
      <c r="E50" s="169">
        <f>D50*100/C50</f>
        <v>77.002690626205478</v>
      </c>
      <c r="F50" s="170"/>
      <c r="G50" s="170"/>
      <c r="H50" s="170"/>
      <c r="I50" s="170"/>
      <c r="J50" s="170"/>
      <c r="K50" s="170"/>
      <c r="L50" s="170"/>
      <c r="M50" s="170"/>
      <c r="N50" s="170"/>
      <c r="O50" s="170"/>
    </row>
    <row r="51" spans="1:15" s="161" customFormat="1" ht="25.9" customHeight="1">
      <c r="A51" s="213" t="s">
        <v>204</v>
      </c>
      <c r="B51" s="203" t="s">
        <v>205</v>
      </c>
      <c r="C51" s="191">
        <f>C52+C53+C55+C54</f>
        <v>311.08</v>
      </c>
      <c r="D51" s="182">
        <f>D52+D53+D55+D54</f>
        <v>239.53997000000001</v>
      </c>
      <c r="E51" s="177">
        <f t="shared" si="0"/>
        <v>77.002690626205478</v>
      </c>
      <c r="F51" s="170"/>
      <c r="G51" s="170"/>
      <c r="H51" s="170"/>
      <c r="I51" s="170"/>
      <c r="J51" s="170"/>
      <c r="K51" s="170"/>
      <c r="L51" s="170"/>
      <c r="M51" s="170"/>
      <c r="N51" s="170"/>
      <c r="O51" s="170"/>
    </row>
    <row r="52" spans="1:15" s="161" customFormat="1" ht="35.25" customHeight="1">
      <c r="A52" s="213" t="s">
        <v>206</v>
      </c>
      <c r="B52" s="203" t="s">
        <v>207</v>
      </c>
      <c r="C52" s="175">
        <v>88.69556</v>
      </c>
      <c r="D52" s="200">
        <v>54.445239999999998</v>
      </c>
      <c r="E52" s="177">
        <f t="shared" si="0"/>
        <v>61.384403007320763</v>
      </c>
      <c r="F52" s="170"/>
      <c r="G52" s="170"/>
      <c r="H52" s="170"/>
      <c r="I52" s="170"/>
      <c r="J52" s="170"/>
      <c r="K52" s="170"/>
      <c r="L52" s="170"/>
      <c r="M52" s="170"/>
      <c r="N52" s="170"/>
      <c r="O52" s="170"/>
    </row>
    <row r="53" spans="1:15" s="161" customFormat="1" ht="32.25" customHeight="1">
      <c r="A53" s="213" t="s">
        <v>208</v>
      </c>
      <c r="B53" s="203" t="s">
        <v>209</v>
      </c>
      <c r="C53" s="175">
        <v>1.9444399999999999</v>
      </c>
      <c r="D53" s="200">
        <v>1.9444399999999999</v>
      </c>
      <c r="E53" s="177">
        <f t="shared" si="0"/>
        <v>100</v>
      </c>
      <c r="F53" s="170"/>
      <c r="G53" s="170"/>
      <c r="H53" s="170"/>
      <c r="I53" s="170"/>
      <c r="J53" s="170"/>
      <c r="K53" s="170"/>
      <c r="L53" s="170"/>
      <c r="M53" s="170"/>
      <c r="N53" s="170"/>
      <c r="O53" s="170"/>
    </row>
    <row r="54" spans="1:15" s="161" customFormat="1" ht="25.9" customHeight="1">
      <c r="A54" s="213" t="s">
        <v>210</v>
      </c>
      <c r="B54" s="203" t="s">
        <v>211</v>
      </c>
      <c r="C54" s="175">
        <v>5.94</v>
      </c>
      <c r="D54" s="200">
        <v>0</v>
      </c>
      <c r="E54" s="177">
        <f t="shared" si="0"/>
        <v>0</v>
      </c>
      <c r="F54" s="170"/>
      <c r="G54" s="170"/>
      <c r="H54" s="170"/>
      <c r="I54" s="170"/>
      <c r="J54" s="170"/>
      <c r="K54" s="170"/>
      <c r="L54" s="170"/>
      <c r="M54" s="170"/>
      <c r="N54" s="170"/>
      <c r="O54" s="170"/>
    </row>
    <row r="55" spans="1:15" s="170" customFormat="1" ht="25.9" customHeight="1">
      <c r="A55" s="213" t="s">
        <v>212</v>
      </c>
      <c r="B55" s="203" t="s">
        <v>213</v>
      </c>
      <c r="C55" s="175">
        <v>214.5</v>
      </c>
      <c r="D55" s="182">
        <v>183.15029000000001</v>
      </c>
      <c r="E55" s="177">
        <f t="shared" si="0"/>
        <v>85.384750582750598</v>
      </c>
    </row>
    <row r="56" spans="1:15" ht="33.75" customHeight="1">
      <c r="A56" s="211" t="s">
        <v>214</v>
      </c>
      <c r="B56" s="166" t="s">
        <v>215</v>
      </c>
      <c r="C56" s="167">
        <f>C57</f>
        <v>14113.434999999999</v>
      </c>
      <c r="D56" s="168">
        <f>D57</f>
        <v>8554.5496500000008</v>
      </c>
      <c r="E56" s="169">
        <f t="shared" si="0"/>
        <v>60.612810772147256</v>
      </c>
      <c r="F56" s="170"/>
      <c r="G56" s="170"/>
      <c r="H56" s="170"/>
      <c r="I56" s="170"/>
      <c r="J56" s="170"/>
      <c r="K56" s="170"/>
      <c r="L56" s="170"/>
      <c r="M56" s="170"/>
      <c r="N56" s="170"/>
      <c r="O56" s="170"/>
    </row>
    <row r="57" spans="1:15" ht="25.9" customHeight="1">
      <c r="A57" s="214" t="s">
        <v>216</v>
      </c>
      <c r="B57" s="203" t="s">
        <v>217</v>
      </c>
      <c r="C57" s="191">
        <f>C58</f>
        <v>14113.434999999999</v>
      </c>
      <c r="D57" s="182">
        <f>D58</f>
        <v>8554.5496500000008</v>
      </c>
      <c r="E57" s="177">
        <f t="shared" si="0"/>
        <v>60.612810772147256</v>
      </c>
      <c r="F57" s="170"/>
      <c r="G57" s="170"/>
      <c r="H57" s="170"/>
      <c r="I57" s="170"/>
      <c r="J57" s="170"/>
      <c r="K57" s="170"/>
      <c r="L57" s="170"/>
      <c r="M57" s="170"/>
      <c r="N57" s="170"/>
      <c r="O57" s="170"/>
    </row>
    <row r="58" spans="1:15" s="170" customFormat="1" ht="32.25" customHeight="1">
      <c r="A58" s="173" t="s">
        <v>218</v>
      </c>
      <c r="B58" s="203" t="s">
        <v>219</v>
      </c>
      <c r="C58" s="191">
        <v>14113.434999999999</v>
      </c>
      <c r="D58" s="182">
        <v>8554.5496500000008</v>
      </c>
      <c r="E58" s="177">
        <f t="shared" si="0"/>
        <v>60.612810772147256</v>
      </c>
    </row>
    <row r="59" spans="1:15" ht="34.5" customHeight="1">
      <c r="A59" s="211" t="s">
        <v>220</v>
      </c>
      <c r="B59" s="166" t="s">
        <v>221</v>
      </c>
      <c r="C59" s="167">
        <f>C60+C62</f>
        <v>988</v>
      </c>
      <c r="D59" s="168">
        <f>D60+D62</f>
        <v>305.22345000000001</v>
      </c>
      <c r="E59" s="169">
        <f t="shared" si="0"/>
        <v>30.89306174089069</v>
      </c>
      <c r="F59" s="170"/>
      <c r="G59" s="170"/>
      <c r="H59" s="170"/>
      <c r="I59" s="170"/>
      <c r="J59" s="170"/>
      <c r="K59" s="170"/>
      <c r="L59" s="170"/>
      <c r="M59" s="170"/>
      <c r="N59" s="170"/>
      <c r="O59" s="170"/>
    </row>
    <row r="60" spans="1:15" ht="65.25" customHeight="1">
      <c r="A60" s="207" t="s">
        <v>222</v>
      </c>
      <c r="B60" s="174" t="s">
        <v>223</v>
      </c>
      <c r="C60" s="191">
        <f>C61</f>
        <v>477</v>
      </c>
      <c r="D60" s="182">
        <f>D61</f>
        <v>0</v>
      </c>
      <c r="E60" s="169">
        <f t="shared" si="0"/>
        <v>0</v>
      </c>
      <c r="F60" s="170"/>
      <c r="G60" s="170"/>
      <c r="H60" s="170"/>
      <c r="I60" s="170"/>
      <c r="J60" s="170"/>
      <c r="K60" s="170"/>
      <c r="L60" s="170"/>
      <c r="M60" s="170"/>
      <c r="N60" s="170"/>
      <c r="O60" s="170"/>
    </row>
    <row r="61" spans="1:15" ht="64.5" customHeight="1">
      <c r="A61" s="207" t="s">
        <v>222</v>
      </c>
      <c r="B61" s="174" t="s">
        <v>223</v>
      </c>
      <c r="C61" s="191">
        <v>477</v>
      </c>
      <c r="D61" s="182">
        <v>0</v>
      </c>
      <c r="E61" s="169">
        <f t="shared" si="0"/>
        <v>0</v>
      </c>
      <c r="F61" s="170"/>
      <c r="G61" s="170"/>
      <c r="H61" s="170"/>
      <c r="I61" s="170"/>
      <c r="J61" s="170"/>
      <c r="K61" s="170"/>
      <c r="L61" s="170"/>
      <c r="M61" s="170"/>
      <c r="N61" s="170"/>
      <c r="O61" s="170"/>
    </row>
    <row r="62" spans="1:15" ht="33" customHeight="1">
      <c r="A62" s="215" t="s">
        <v>224</v>
      </c>
      <c r="B62" s="174" t="s">
        <v>225</v>
      </c>
      <c r="C62" s="191">
        <f>C63+C64</f>
        <v>511</v>
      </c>
      <c r="D62" s="192">
        <f>D63+D64</f>
        <v>305.22345000000001</v>
      </c>
      <c r="E62" s="169">
        <f t="shared" si="0"/>
        <v>59.730616438356165</v>
      </c>
      <c r="F62" s="170"/>
      <c r="G62" s="170"/>
      <c r="H62" s="170"/>
      <c r="I62" s="170"/>
      <c r="J62" s="170"/>
      <c r="K62" s="170"/>
      <c r="L62" s="170"/>
      <c r="M62" s="170"/>
      <c r="N62" s="170"/>
      <c r="O62" s="170"/>
    </row>
    <row r="63" spans="1:15" s="209" customFormat="1" ht="66.75" customHeight="1">
      <c r="A63" s="250" t="s">
        <v>226</v>
      </c>
      <c r="B63" s="174" t="s">
        <v>227</v>
      </c>
      <c r="C63" s="212">
        <v>490</v>
      </c>
      <c r="D63" s="196">
        <v>288.81738999999999</v>
      </c>
      <c r="E63" s="216">
        <f t="shared" si="0"/>
        <v>58.942324489795915</v>
      </c>
      <c r="F63" s="198"/>
      <c r="G63" s="198"/>
      <c r="H63" s="198"/>
      <c r="I63" s="198"/>
      <c r="J63" s="198"/>
      <c r="K63" s="198"/>
      <c r="L63" s="198"/>
      <c r="M63" s="198"/>
      <c r="N63" s="198"/>
      <c r="O63" s="198"/>
    </row>
    <row r="64" spans="1:15" ht="44.25" customHeight="1">
      <c r="A64" s="215" t="s">
        <v>228</v>
      </c>
      <c r="B64" s="174" t="s">
        <v>229</v>
      </c>
      <c r="C64" s="175">
        <v>21</v>
      </c>
      <c r="D64" s="176">
        <v>16.40606</v>
      </c>
      <c r="E64" s="177">
        <f t="shared" si="0"/>
        <v>78.124095238095236</v>
      </c>
      <c r="F64" s="170"/>
      <c r="G64" s="170"/>
      <c r="H64" s="170"/>
      <c r="I64" s="170"/>
      <c r="J64" s="170"/>
      <c r="K64" s="170"/>
      <c r="L64" s="170"/>
      <c r="M64" s="170"/>
      <c r="N64" s="170"/>
      <c r="O64" s="170"/>
    </row>
    <row r="65" spans="1:15" ht="25.9" customHeight="1">
      <c r="A65" s="211" t="s">
        <v>230</v>
      </c>
      <c r="B65" s="166" t="s">
        <v>231</v>
      </c>
      <c r="C65" s="167">
        <f>C66+C67+C68+C69+C70+C71+C72+C73</f>
        <v>5340</v>
      </c>
      <c r="D65" s="168">
        <f>D66+D67+D68+D69+D70+D71+D72+D73</f>
        <v>6606.6944299999996</v>
      </c>
      <c r="E65" s="177">
        <f t="shared" si="0"/>
        <v>123.72086947565542</v>
      </c>
      <c r="F65" s="170"/>
      <c r="G65" s="170"/>
      <c r="H65" s="170"/>
      <c r="I65" s="170"/>
      <c r="J65" s="170"/>
      <c r="K65" s="170"/>
      <c r="L65" s="170"/>
      <c r="M65" s="170"/>
      <c r="N65" s="170"/>
      <c r="O65" s="170"/>
    </row>
    <row r="66" spans="1:15" ht="36.75" customHeight="1">
      <c r="A66" s="207" t="s">
        <v>232</v>
      </c>
      <c r="B66" s="174" t="s">
        <v>233</v>
      </c>
      <c r="C66" s="175">
        <f>21.1+4.75</f>
        <v>25.85</v>
      </c>
      <c r="D66" s="182">
        <v>14.010400000000001</v>
      </c>
      <c r="E66" s="177">
        <f t="shared" si="0"/>
        <v>54.198839458413921</v>
      </c>
      <c r="F66" s="170"/>
      <c r="G66" s="170"/>
      <c r="H66" s="170"/>
      <c r="I66" s="170"/>
      <c r="J66" s="170"/>
      <c r="K66" s="170"/>
      <c r="L66" s="170"/>
      <c r="M66" s="170"/>
      <c r="N66" s="170"/>
      <c r="O66" s="170"/>
    </row>
    <row r="67" spans="1:15" s="170" customFormat="1" ht="69.75" customHeight="1">
      <c r="A67" s="217" t="s">
        <v>234</v>
      </c>
      <c r="B67" s="190" t="s">
        <v>235</v>
      </c>
      <c r="C67" s="175">
        <v>12.6</v>
      </c>
      <c r="D67" s="176">
        <v>0</v>
      </c>
      <c r="E67" s="177">
        <f t="shared" si="0"/>
        <v>0</v>
      </c>
    </row>
    <row r="68" spans="1:15" s="170" customFormat="1" ht="111" customHeight="1">
      <c r="A68" s="173" t="s">
        <v>236</v>
      </c>
      <c r="B68" s="174" t="s">
        <v>237</v>
      </c>
      <c r="C68" s="191">
        <f>190.9+21.1-5</f>
        <v>207</v>
      </c>
      <c r="D68" s="176">
        <v>140.9605</v>
      </c>
      <c r="E68" s="177">
        <f t="shared" si="0"/>
        <v>68.096859903381642</v>
      </c>
    </row>
    <row r="69" spans="1:15" s="170" customFormat="1" ht="63.75" customHeight="1">
      <c r="A69" s="173" t="s">
        <v>238</v>
      </c>
      <c r="B69" s="174" t="s">
        <v>239</v>
      </c>
      <c r="C69" s="191">
        <v>10</v>
      </c>
      <c r="D69" s="176">
        <v>10</v>
      </c>
      <c r="E69" s="177">
        <f t="shared" si="0"/>
        <v>100</v>
      </c>
    </row>
    <row r="70" spans="1:15" s="170" customFormat="1" ht="63" customHeight="1">
      <c r="A70" s="173" t="s">
        <v>240</v>
      </c>
      <c r="B70" s="174" t="s">
        <v>241</v>
      </c>
      <c r="C70" s="175">
        <v>99.3</v>
      </c>
      <c r="D70" s="176">
        <v>114</v>
      </c>
      <c r="E70" s="177">
        <f t="shared" si="0"/>
        <v>114.80362537764351</v>
      </c>
    </row>
    <row r="71" spans="1:15" ht="45.75" customHeight="1">
      <c r="A71" s="218" t="s">
        <v>242</v>
      </c>
      <c r="B71" s="203" t="s">
        <v>243</v>
      </c>
      <c r="C71" s="175">
        <f>10+6.75</f>
        <v>16.75</v>
      </c>
      <c r="D71" s="182">
        <v>26.35</v>
      </c>
      <c r="E71" s="177">
        <f t="shared" si="0"/>
        <v>157.31343283582089</v>
      </c>
      <c r="F71" s="170"/>
      <c r="G71" s="170"/>
      <c r="H71" s="170"/>
      <c r="I71" s="170"/>
      <c r="J71" s="170"/>
      <c r="K71" s="170"/>
      <c r="L71" s="170"/>
      <c r="M71" s="170"/>
      <c r="N71" s="170"/>
      <c r="O71" s="170"/>
    </row>
    <row r="72" spans="1:15" ht="61.5" customHeight="1">
      <c r="A72" s="219" t="s">
        <v>244</v>
      </c>
      <c r="B72" s="203" t="s">
        <v>245</v>
      </c>
      <c r="C72" s="175">
        <f>18-2.75</f>
        <v>15.25</v>
      </c>
      <c r="D72" s="176">
        <v>0</v>
      </c>
      <c r="E72" s="177">
        <f t="shared" si="0"/>
        <v>0</v>
      </c>
      <c r="F72" s="170"/>
      <c r="G72" s="170"/>
      <c r="H72" s="170"/>
      <c r="I72" s="170"/>
      <c r="J72" s="170"/>
      <c r="K72" s="170"/>
      <c r="L72" s="170"/>
      <c r="M72" s="170"/>
      <c r="N72" s="170"/>
      <c r="O72" s="170"/>
    </row>
    <row r="73" spans="1:15" s="170" customFormat="1" ht="49.5" customHeight="1">
      <c r="A73" s="220" t="s">
        <v>246</v>
      </c>
      <c r="B73" s="174" t="s">
        <v>247</v>
      </c>
      <c r="C73" s="191">
        <f>4881.25+72</f>
        <v>4953.25</v>
      </c>
      <c r="D73" s="176">
        <v>6301.3735299999998</v>
      </c>
      <c r="E73" s="177">
        <f t="shared" si="0"/>
        <v>127.21694907384041</v>
      </c>
    </row>
    <row r="74" spans="1:15" ht="25.9" customHeight="1">
      <c r="A74" s="211" t="s">
        <v>248</v>
      </c>
      <c r="B74" s="166" t="s">
        <v>249</v>
      </c>
      <c r="C74" s="167">
        <f>C75+C76</f>
        <v>50</v>
      </c>
      <c r="D74" s="168">
        <f>D75+D76</f>
        <v>3.2520800000000003</v>
      </c>
      <c r="E74" s="169">
        <f t="shared" si="0"/>
        <v>6.5041600000000006</v>
      </c>
      <c r="F74" s="170"/>
      <c r="G74" s="170"/>
      <c r="H74" s="170"/>
      <c r="I74" s="170"/>
      <c r="J74" s="170"/>
      <c r="K74" s="170"/>
      <c r="L74" s="170"/>
      <c r="M74" s="170"/>
      <c r="N74" s="170"/>
      <c r="O74" s="170"/>
    </row>
    <row r="75" spans="1:15" ht="25.9" customHeight="1">
      <c r="A75" s="215" t="s">
        <v>250</v>
      </c>
      <c r="B75" s="174" t="s">
        <v>251</v>
      </c>
      <c r="C75" s="175">
        <v>0</v>
      </c>
      <c r="D75" s="176">
        <v>-0.49502000000000002</v>
      </c>
      <c r="E75" s="177">
        <v>0</v>
      </c>
      <c r="F75" s="170"/>
      <c r="G75" s="170"/>
      <c r="H75" s="170"/>
      <c r="I75" s="170"/>
      <c r="J75" s="170"/>
      <c r="K75" s="170"/>
      <c r="L75" s="170"/>
      <c r="M75" s="170"/>
      <c r="N75" s="170"/>
      <c r="O75" s="170"/>
    </row>
    <row r="76" spans="1:15" ht="25.9" customHeight="1">
      <c r="A76" s="215" t="s">
        <v>252</v>
      </c>
      <c r="B76" s="174" t="s">
        <v>253</v>
      </c>
      <c r="C76" s="175">
        <v>50</v>
      </c>
      <c r="D76" s="176">
        <v>3.7471000000000001</v>
      </c>
      <c r="E76" s="177">
        <f t="shared" si="0"/>
        <v>7.4942000000000011</v>
      </c>
      <c r="F76" s="170"/>
      <c r="G76" s="170"/>
      <c r="H76" s="170"/>
      <c r="I76" s="170"/>
      <c r="J76" s="170"/>
      <c r="K76" s="170"/>
      <c r="L76" s="170"/>
      <c r="M76" s="170"/>
      <c r="N76" s="170"/>
      <c r="O76" s="170"/>
    </row>
    <row r="77" spans="1:15" s="170" customFormat="1" ht="25.9" customHeight="1">
      <c r="A77" s="211" t="s">
        <v>254</v>
      </c>
      <c r="B77" s="166" t="s">
        <v>255</v>
      </c>
      <c r="C77" s="167">
        <f>C78+C95+C98</f>
        <v>775865.02260999987</v>
      </c>
      <c r="D77" s="168">
        <f>D78+D95+D98</f>
        <v>500228.08732999995</v>
      </c>
      <c r="E77" s="177">
        <f t="shared" si="0"/>
        <v>64.473596921180842</v>
      </c>
    </row>
    <row r="78" spans="1:15" s="170" customFormat="1" ht="30.75" customHeight="1">
      <c r="A78" s="211" t="s">
        <v>256</v>
      </c>
      <c r="B78" s="166" t="s">
        <v>257</v>
      </c>
      <c r="C78" s="167">
        <f>C79+C82+C88+C93</f>
        <v>779632.13851999992</v>
      </c>
      <c r="D78" s="168">
        <f>D79+D82+D88+D93</f>
        <v>504091.51323999994</v>
      </c>
      <c r="E78" s="177">
        <f t="shared" si="0"/>
        <v>64.657610728687075</v>
      </c>
    </row>
    <row r="79" spans="1:15" ht="30" customHeight="1">
      <c r="A79" s="221" t="s">
        <v>258</v>
      </c>
      <c r="B79" s="222" t="s">
        <v>259</v>
      </c>
      <c r="C79" s="167">
        <f>C80+C81</f>
        <v>90446</v>
      </c>
      <c r="D79" s="168">
        <f>D80+D81</f>
        <v>66281.2</v>
      </c>
      <c r="E79" s="169">
        <f t="shared" si="0"/>
        <v>73.282621674811494</v>
      </c>
      <c r="F79" s="170"/>
      <c r="G79" s="170"/>
      <c r="H79" s="170"/>
      <c r="I79" s="170"/>
      <c r="J79" s="170"/>
      <c r="K79" s="170"/>
      <c r="L79" s="170"/>
      <c r="M79" s="170"/>
      <c r="N79" s="170"/>
      <c r="O79" s="170"/>
    </row>
    <row r="80" spans="1:15" ht="39" customHeight="1">
      <c r="A80" s="223" t="s">
        <v>260</v>
      </c>
      <c r="B80" s="224" t="s">
        <v>261</v>
      </c>
      <c r="C80" s="175">
        <v>51724.4</v>
      </c>
      <c r="D80" s="176">
        <v>45993.599999999999</v>
      </c>
      <c r="E80" s="177">
        <f t="shared" si="0"/>
        <v>88.92050946941869</v>
      </c>
      <c r="F80" s="170"/>
      <c r="G80" s="170"/>
      <c r="H80" s="170"/>
      <c r="I80" s="170"/>
      <c r="J80" s="170"/>
      <c r="K80" s="170"/>
      <c r="L80" s="170"/>
      <c r="M80" s="170"/>
      <c r="N80" s="170"/>
      <c r="O80" s="170"/>
    </row>
    <row r="81" spans="1:15" ht="39" customHeight="1">
      <c r="A81" s="223" t="s">
        <v>262</v>
      </c>
      <c r="B81" s="224" t="s">
        <v>263</v>
      </c>
      <c r="C81" s="175">
        <f>17666.8+21054.8</f>
        <v>38721.599999999999</v>
      </c>
      <c r="D81" s="176">
        <v>20287.599999999999</v>
      </c>
      <c r="E81" s="177">
        <f t="shared" si="0"/>
        <v>52.393496136523282</v>
      </c>
      <c r="F81" s="170"/>
      <c r="G81" s="170"/>
      <c r="H81" s="170"/>
      <c r="I81" s="170"/>
      <c r="J81" s="170"/>
      <c r="K81" s="170"/>
      <c r="L81" s="170"/>
      <c r="M81" s="170"/>
      <c r="N81" s="170"/>
      <c r="O81" s="170"/>
    </row>
    <row r="82" spans="1:15" ht="33.75" customHeight="1">
      <c r="A82" s="225" t="s">
        <v>264</v>
      </c>
      <c r="B82" s="226" t="s">
        <v>265</v>
      </c>
      <c r="C82" s="167">
        <f>C87+C83+C84+C85+C86</f>
        <v>198143.26</v>
      </c>
      <c r="D82" s="168">
        <f>D87+D83+D84+D85+D86</f>
        <v>90731.448940000002</v>
      </c>
      <c r="E82" s="177">
        <f t="shared" si="0"/>
        <v>45.790832824694611</v>
      </c>
      <c r="F82" s="170"/>
      <c r="G82" s="170"/>
      <c r="H82" s="170"/>
      <c r="I82" s="170"/>
      <c r="J82" s="170"/>
      <c r="K82" s="170"/>
      <c r="L82" s="170"/>
      <c r="M82" s="170"/>
      <c r="N82" s="170"/>
      <c r="O82" s="170"/>
    </row>
    <row r="83" spans="1:15" ht="33.75" customHeight="1">
      <c r="A83" s="223" t="s">
        <v>266</v>
      </c>
      <c r="B83" s="224" t="s">
        <v>267</v>
      </c>
      <c r="C83" s="191">
        <f>101.06074+87.09926</f>
        <v>188.16</v>
      </c>
      <c r="D83" s="182">
        <v>188.16</v>
      </c>
      <c r="E83" s="177"/>
      <c r="F83" s="170"/>
      <c r="G83" s="170"/>
      <c r="H83" s="170"/>
      <c r="I83" s="170"/>
      <c r="J83" s="170"/>
      <c r="K83" s="170"/>
      <c r="L83" s="170"/>
      <c r="M83" s="170"/>
      <c r="N83" s="170"/>
      <c r="O83" s="170"/>
    </row>
    <row r="84" spans="1:15" ht="51.75" customHeight="1">
      <c r="A84" s="223" t="s">
        <v>268</v>
      </c>
      <c r="B84" s="224" t="s">
        <v>269</v>
      </c>
      <c r="C84" s="191">
        <v>57005.1</v>
      </c>
      <c r="D84" s="182">
        <v>0</v>
      </c>
      <c r="E84" s="177"/>
      <c r="F84" s="170"/>
      <c r="G84" s="170"/>
      <c r="H84" s="170"/>
      <c r="I84" s="170"/>
      <c r="J84" s="170"/>
      <c r="K84" s="170"/>
      <c r="L84" s="170"/>
      <c r="M84" s="170"/>
      <c r="N84" s="170"/>
      <c r="O84" s="170"/>
    </row>
    <row r="85" spans="1:15" ht="51.75" customHeight="1">
      <c r="A85" s="223" t="s">
        <v>270</v>
      </c>
      <c r="B85" s="224" t="s">
        <v>271</v>
      </c>
      <c r="C85" s="191">
        <v>1485.5</v>
      </c>
      <c r="D85" s="182">
        <v>0</v>
      </c>
      <c r="E85" s="177"/>
      <c r="F85" s="170"/>
      <c r="G85" s="170"/>
      <c r="H85" s="170"/>
      <c r="I85" s="170"/>
      <c r="J85" s="170"/>
      <c r="K85" s="170"/>
      <c r="L85" s="170"/>
      <c r="M85" s="170"/>
      <c r="N85" s="170"/>
      <c r="O85" s="170"/>
    </row>
    <row r="86" spans="1:15" s="209" customFormat="1" ht="33.75" customHeight="1">
      <c r="A86" s="250" t="s">
        <v>272</v>
      </c>
      <c r="B86" s="224" t="s">
        <v>273</v>
      </c>
      <c r="C86" s="195">
        <v>96.4</v>
      </c>
      <c r="D86" s="208">
        <v>0</v>
      </c>
      <c r="E86" s="197"/>
      <c r="F86" s="198"/>
      <c r="G86" s="198"/>
      <c r="H86" s="198"/>
      <c r="I86" s="198"/>
      <c r="J86" s="198"/>
      <c r="K86" s="198"/>
      <c r="L86" s="198"/>
      <c r="M86" s="198"/>
      <c r="N86" s="198"/>
      <c r="O86" s="198"/>
    </row>
    <row r="87" spans="1:15" ht="16.5" customHeight="1">
      <c r="A87" s="215" t="s">
        <v>274</v>
      </c>
      <c r="B87" s="174" t="s">
        <v>275</v>
      </c>
      <c r="C87" s="191">
        <f>93445.39926+45922.70074</f>
        <v>139368.1</v>
      </c>
      <c r="D87" s="182">
        <v>90543.288939999999</v>
      </c>
      <c r="E87" s="177">
        <f t="shared" si="0"/>
        <v>64.967011059202207</v>
      </c>
      <c r="F87" s="170"/>
      <c r="G87" s="170"/>
      <c r="H87" s="170"/>
      <c r="I87" s="170"/>
      <c r="J87" s="170"/>
      <c r="K87" s="170"/>
      <c r="L87" s="170"/>
      <c r="M87" s="170"/>
      <c r="N87" s="170"/>
      <c r="O87" s="170"/>
    </row>
    <row r="88" spans="1:15" ht="25.9" customHeight="1">
      <c r="A88" s="225" t="s">
        <v>276</v>
      </c>
      <c r="B88" s="166" t="s">
        <v>277</v>
      </c>
      <c r="C88" s="227">
        <f>C89+C90+C92+C91</f>
        <v>480047.69999999995</v>
      </c>
      <c r="D88" s="228">
        <f>D89+D90+D92+D91</f>
        <v>341352.43413999997</v>
      </c>
      <c r="E88" s="169">
        <f t="shared" si="0"/>
        <v>71.108024085939789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</row>
    <row r="89" spans="1:15" ht="54" customHeight="1">
      <c r="A89" s="229" t="s">
        <v>278</v>
      </c>
      <c r="B89" s="174" t="s">
        <v>279</v>
      </c>
      <c r="C89" s="230">
        <f>11529.9+1560</f>
        <v>13089.9</v>
      </c>
      <c r="D89" s="182">
        <v>8126.0685400000002</v>
      </c>
      <c r="E89" s="177">
        <f t="shared" si="0"/>
        <v>62.078919930633546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</row>
    <row r="90" spans="1:15" s="170" customFormat="1" ht="38.25" customHeight="1">
      <c r="A90" s="223" t="s">
        <v>280</v>
      </c>
      <c r="B90" s="174" t="s">
        <v>281</v>
      </c>
      <c r="C90" s="191">
        <f>10014.2+4332.7</f>
        <v>14346.900000000001</v>
      </c>
      <c r="D90" s="176">
        <v>7244.5655999999999</v>
      </c>
      <c r="E90" s="177">
        <f t="shared" si="0"/>
        <v>50.495686176107718</v>
      </c>
    </row>
    <row r="91" spans="1:15" s="198" customFormat="1" ht="61.5" customHeight="1">
      <c r="A91" s="250" t="s">
        <v>282</v>
      </c>
      <c r="B91" s="174" t="s">
        <v>283</v>
      </c>
      <c r="C91" s="195">
        <v>3.8</v>
      </c>
      <c r="D91" s="196">
        <v>3.8</v>
      </c>
      <c r="E91" s="197">
        <f t="shared" si="0"/>
        <v>100</v>
      </c>
    </row>
    <row r="92" spans="1:15" s="170" customFormat="1" ht="25.9" customHeight="1">
      <c r="A92" s="215" t="s">
        <v>284</v>
      </c>
      <c r="B92" s="174" t="s">
        <v>285</v>
      </c>
      <c r="C92" s="231">
        <f>432444.1+20163</f>
        <v>452607.1</v>
      </c>
      <c r="D92" s="176">
        <v>325978</v>
      </c>
      <c r="E92" s="177">
        <f t="shared" ref="E92:E100" si="1">D92*100/C92</f>
        <v>72.022290414799059</v>
      </c>
    </row>
    <row r="93" spans="1:15" ht="25.9" customHeight="1">
      <c r="A93" s="211" t="s">
        <v>286</v>
      </c>
      <c r="B93" s="166" t="s">
        <v>287</v>
      </c>
      <c r="C93" s="167">
        <f>C94</f>
        <v>10995.178519999999</v>
      </c>
      <c r="D93" s="168">
        <f>D94</f>
        <v>5726.4301599999999</v>
      </c>
      <c r="E93" s="169">
        <f t="shared" si="1"/>
        <v>52.081284079051038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</row>
    <row r="94" spans="1:15" ht="81" customHeight="1">
      <c r="A94" s="223" t="s">
        <v>288</v>
      </c>
      <c r="B94" s="203" t="s">
        <v>289</v>
      </c>
      <c r="C94" s="191">
        <v>10995.178519999999</v>
      </c>
      <c r="D94" s="182">
        <v>5726.4301599999999</v>
      </c>
      <c r="E94" s="177">
        <f t="shared" si="1"/>
        <v>52.081284079051038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</row>
    <row r="95" spans="1:15" ht="25.9" customHeight="1">
      <c r="A95" s="211" t="s">
        <v>290</v>
      </c>
      <c r="B95" s="166" t="s">
        <v>291</v>
      </c>
      <c r="C95" s="232">
        <f>C96+C97</f>
        <v>10082</v>
      </c>
      <c r="D95" s="233">
        <f>D96+D97</f>
        <v>9985.69</v>
      </c>
      <c r="E95" s="169">
        <f t="shared" si="1"/>
        <v>99.044733187859549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</row>
    <row r="96" spans="1:15" s="170" customFormat="1" ht="55.5" customHeight="1">
      <c r="A96" s="234" t="s">
        <v>292</v>
      </c>
      <c r="B96" s="174" t="s">
        <v>293</v>
      </c>
      <c r="C96" s="235">
        <v>180</v>
      </c>
      <c r="D96" s="200">
        <v>83.69</v>
      </c>
      <c r="E96" s="177">
        <f t="shared" si="1"/>
        <v>46.494444444444447</v>
      </c>
    </row>
    <row r="97" spans="1:15" s="170" customFormat="1" ht="38.25" customHeight="1">
      <c r="A97" s="199" t="s">
        <v>294</v>
      </c>
      <c r="B97" s="174" t="s">
        <v>295</v>
      </c>
      <c r="C97" s="235">
        <f>9800+2+100</f>
        <v>9902</v>
      </c>
      <c r="D97" s="176">
        <v>9902</v>
      </c>
      <c r="E97" s="177">
        <f t="shared" si="1"/>
        <v>100</v>
      </c>
    </row>
    <row r="98" spans="1:15" ht="66" customHeight="1">
      <c r="A98" s="236" t="s">
        <v>296</v>
      </c>
      <c r="B98" s="166" t="s">
        <v>297</v>
      </c>
      <c r="C98" s="167">
        <f>C99</f>
        <v>-13849.115909999999</v>
      </c>
      <c r="D98" s="168">
        <f>D99</f>
        <v>-13849.11591</v>
      </c>
      <c r="E98" s="169">
        <f t="shared" si="1"/>
        <v>100.00000000000001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</row>
    <row r="99" spans="1:15" s="170" customFormat="1" ht="54.75" customHeight="1">
      <c r="A99" s="237" t="s">
        <v>298</v>
      </c>
      <c r="B99" s="174" t="s">
        <v>299</v>
      </c>
      <c r="C99" s="235">
        <f>-13847.934-1.18191</f>
        <v>-13849.115909999999</v>
      </c>
      <c r="D99" s="176">
        <v>-13849.11591</v>
      </c>
      <c r="E99" s="177">
        <f t="shared" si="1"/>
        <v>100.00000000000001</v>
      </c>
    </row>
    <row r="100" spans="1:15" s="170" customFormat="1" ht="25.9" customHeight="1">
      <c r="A100" s="253" t="s">
        <v>300</v>
      </c>
      <c r="B100" s="253"/>
      <c r="C100" s="167">
        <f>C77+C11</f>
        <v>883821.53970999992</v>
      </c>
      <c r="D100" s="168">
        <f>D77+D11</f>
        <v>584486.8756899999</v>
      </c>
      <c r="E100" s="169">
        <f t="shared" si="1"/>
        <v>66.131775412690459</v>
      </c>
    </row>
    <row r="101" spans="1:15" ht="25.9" customHeight="1">
      <c r="A101" s="238"/>
      <c r="B101" s="239"/>
      <c r="C101" s="238"/>
      <c r="D101" s="240"/>
      <c r="E101" s="238"/>
    </row>
    <row r="102" spans="1:15" ht="25.9" customHeight="1">
      <c r="A102" s="241" t="s">
        <v>808</v>
      </c>
      <c r="B102" s="239"/>
      <c r="C102" s="238"/>
      <c r="D102" s="254" t="s">
        <v>809</v>
      </c>
      <c r="E102" s="254"/>
    </row>
    <row r="103" spans="1:15" ht="25.9" customHeight="1">
      <c r="A103" s="242"/>
      <c r="B103" s="243"/>
      <c r="C103" s="243"/>
      <c r="D103" s="255"/>
      <c r="E103" s="255"/>
    </row>
    <row r="104" spans="1:15" ht="25.9" customHeight="1">
      <c r="A104" s="238"/>
      <c r="B104" s="239"/>
      <c r="C104" s="238"/>
      <c r="D104" s="240"/>
      <c r="E104" s="238"/>
    </row>
    <row r="105" spans="1:15" ht="25.9" customHeight="1">
      <c r="A105" s="238"/>
      <c r="B105" s="239"/>
      <c r="C105" s="238"/>
      <c r="D105" s="240"/>
      <c r="E105" s="238"/>
    </row>
    <row r="106" spans="1:15" ht="25.9" customHeight="1">
      <c r="A106" s="238"/>
      <c r="B106" s="239"/>
      <c r="C106" s="238"/>
      <c r="D106" s="240"/>
      <c r="E106" s="238"/>
    </row>
  </sheetData>
  <mergeCells count="9">
    <mergeCell ref="A100:B100"/>
    <mergeCell ref="D102:E102"/>
    <mergeCell ref="D103:E103"/>
    <mergeCell ref="A5:E6"/>
    <mergeCell ref="A8:A9"/>
    <mergeCell ref="B8:B9"/>
    <mergeCell ref="C8:C9"/>
    <mergeCell ref="D8:D9"/>
    <mergeCell ref="E8:E9"/>
  </mergeCells>
  <phoneticPr fontId="39" type="noConversion"/>
  <hyperlinks>
    <hyperlink ref="A15" r:id="rId1" display="http://www.consultant.ru/cons/cgi/online.cgi?req=doc&amp;base=LAW&amp;n=198941&amp;rnd=235642.291926313&amp;dst=3019&amp;fld=134"/>
    <hyperlink ref="A16" r:id="rId2" display="http://www.consultant.ru/cons/cgi/online.cgi?req=doc&amp;base=LAW&amp;n=198941&amp;rnd=235642.6204346&amp;dst=101491&amp;fld=134"/>
    <hyperlink ref="A19" r:id="rId3" display="http://www.consultant.ru/cons/cgi/online.cgi?req=doc&amp;base=LAW&amp;n=198941&amp;rnd=235642.187433877&amp;dst=100606&amp;fld=134"/>
    <hyperlink ref="A25" r:id="rId4" display="http://www.consultant.ru/cons/cgi/online.cgi?req=doc&amp;base=LAW&amp;n=208015&amp;rnd=235642.514532630&amp;dst=103572&amp;fld=134"/>
  </hyperlinks>
  <pageMargins left="0.70866141732283472" right="0.70866141732283472" top="0.74803149606299213" bottom="0.74803149606299213" header="0.31496062992125984" footer="0.31496062992125984"/>
  <pageSetup paperSize="9" scale="68" orientation="portrait" r:id="rId5"/>
  <headerFooter>
    <oddHeader>&amp;C&amp;P</oddHeader>
  </headerFooter>
  <rowBreaks count="1" manualBreakCount="1">
    <brk id="23" max="4" man="1"/>
  </row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4"/>
  <sheetViews>
    <sheetView showGridLines="0" workbookViewId="0">
      <selection activeCell="E4" sqref="E4:G4"/>
    </sheetView>
  </sheetViews>
  <sheetFormatPr defaultColWidth="8.25" defaultRowHeight="12.75"/>
  <cols>
    <col min="1" max="1" width="46.25" style="2" customWidth="1"/>
    <col min="2" max="2" width="6.125" style="2" customWidth="1"/>
    <col min="3" max="3" width="8.375" style="2" customWidth="1"/>
    <col min="4" max="4" width="10.25" style="2" customWidth="1"/>
    <col min="5" max="5" width="7" style="2" customWidth="1"/>
    <col min="6" max="6" width="9.25" style="2" customWidth="1"/>
    <col min="7" max="7" width="9.75" style="2" customWidth="1"/>
    <col min="8" max="8" width="9.375" style="2" customWidth="1"/>
    <col min="9" max="238" width="8.25" style="2" customWidth="1"/>
    <col min="239" max="16384" width="8.25" style="2"/>
  </cols>
  <sheetData>
    <row r="1" spans="1:8" ht="15">
      <c r="A1" s="34"/>
      <c r="B1" s="34"/>
      <c r="C1" s="34"/>
      <c r="D1" s="34"/>
      <c r="E1" s="35" t="s">
        <v>0</v>
      </c>
      <c r="F1" s="36"/>
      <c r="G1" s="36"/>
      <c r="H1" s="36"/>
    </row>
    <row r="2" spans="1:8" ht="15">
      <c r="A2" s="34"/>
      <c r="B2" s="34"/>
      <c r="C2" s="34"/>
      <c r="D2" s="34"/>
      <c r="E2" s="35" t="s">
        <v>1</v>
      </c>
      <c r="F2" s="36"/>
      <c r="G2" s="36"/>
      <c r="H2" s="36"/>
    </row>
    <row r="3" spans="1:8" ht="43.15" customHeight="1">
      <c r="A3" s="34"/>
      <c r="B3" s="34"/>
      <c r="C3" s="34"/>
      <c r="D3" s="34"/>
      <c r="E3" s="263" t="s">
        <v>3</v>
      </c>
      <c r="F3" s="263"/>
      <c r="G3" s="263"/>
      <c r="H3" s="263"/>
    </row>
    <row r="4" spans="1:8" ht="15">
      <c r="A4" s="34"/>
      <c r="B4" s="34"/>
      <c r="C4" s="34"/>
      <c r="D4" s="34"/>
      <c r="E4" s="273" t="s">
        <v>305</v>
      </c>
      <c r="F4" s="273"/>
      <c r="G4" s="273"/>
      <c r="H4" s="36"/>
    </row>
    <row r="5" spans="1:8" ht="17.45" customHeight="1">
      <c r="A5" s="34"/>
      <c r="B5" s="34"/>
      <c r="C5" s="34"/>
      <c r="D5" s="34"/>
      <c r="E5" s="34"/>
      <c r="F5" s="34"/>
      <c r="G5" s="34"/>
      <c r="H5" s="34"/>
    </row>
    <row r="6" spans="1:8" ht="64.150000000000006" customHeight="1">
      <c r="A6" s="264" t="s">
        <v>2</v>
      </c>
      <c r="B6" s="264"/>
      <c r="C6" s="264"/>
      <c r="D6" s="264"/>
      <c r="E6" s="264"/>
      <c r="F6" s="264"/>
      <c r="G6" s="264"/>
      <c r="H6" s="264"/>
    </row>
    <row r="8" spans="1:8" ht="16.5" customHeight="1">
      <c r="A8" s="1"/>
      <c r="B8" s="1"/>
      <c r="C8" s="1"/>
      <c r="D8" s="1"/>
      <c r="E8" s="1"/>
      <c r="F8" s="1"/>
      <c r="G8" s="1"/>
      <c r="H8" s="6" t="s">
        <v>794</v>
      </c>
    </row>
    <row r="9" spans="1:8" ht="21" customHeight="1">
      <c r="A9" s="269" t="s">
        <v>795</v>
      </c>
      <c r="B9" s="270" t="s">
        <v>796</v>
      </c>
      <c r="C9" s="271"/>
      <c r="D9" s="271"/>
      <c r="E9" s="271"/>
      <c r="F9" s="270" t="s">
        <v>813</v>
      </c>
      <c r="G9" s="272" t="s">
        <v>814</v>
      </c>
      <c r="H9" s="272" t="s">
        <v>792</v>
      </c>
    </row>
    <row r="10" spans="1:8" ht="34.9" customHeight="1">
      <c r="A10" s="269"/>
      <c r="B10" s="31" t="s">
        <v>799</v>
      </c>
      <c r="C10" s="31" t="s">
        <v>800</v>
      </c>
      <c r="D10" s="31" t="s">
        <v>801</v>
      </c>
      <c r="E10" s="31" t="s">
        <v>802</v>
      </c>
      <c r="F10" s="270"/>
      <c r="G10" s="272"/>
      <c r="H10" s="272"/>
    </row>
    <row r="11" spans="1:8" ht="12.75" customHeight="1">
      <c r="A11" s="32">
        <v>1</v>
      </c>
      <c r="B11" s="33">
        <v>2</v>
      </c>
      <c r="C11" s="33">
        <v>3</v>
      </c>
      <c r="D11" s="33">
        <v>4</v>
      </c>
      <c r="E11" s="33">
        <v>5</v>
      </c>
      <c r="F11" s="33">
        <v>6</v>
      </c>
      <c r="G11" s="33">
        <v>7</v>
      </c>
      <c r="H11" s="33">
        <v>8</v>
      </c>
    </row>
    <row r="12" spans="1:8" s="10" customFormat="1">
      <c r="A12" s="13" t="s">
        <v>329</v>
      </c>
      <c r="B12" s="15">
        <v>1</v>
      </c>
      <c r="C12" s="15">
        <v>0</v>
      </c>
      <c r="D12" s="16" t="s">
        <v>310</v>
      </c>
      <c r="E12" s="11" t="s">
        <v>310</v>
      </c>
      <c r="F12" s="17">
        <v>86532.6</v>
      </c>
      <c r="G12" s="17">
        <v>61447</v>
      </c>
      <c r="H12" s="18">
        <v>0.71010231981935124</v>
      </c>
    </row>
    <row r="13" spans="1:8" s="10" customFormat="1" ht="25.5">
      <c r="A13" s="13" t="s">
        <v>550</v>
      </c>
      <c r="B13" s="15">
        <v>1</v>
      </c>
      <c r="C13" s="15">
        <v>2</v>
      </c>
      <c r="D13" s="16" t="s">
        <v>310</v>
      </c>
      <c r="E13" s="11" t="s">
        <v>310</v>
      </c>
      <c r="F13" s="17">
        <v>2476.6</v>
      </c>
      <c r="G13" s="17">
        <v>2020</v>
      </c>
      <c r="H13" s="18">
        <v>0.81563433739804569</v>
      </c>
    </row>
    <row r="14" spans="1:8" ht="25.5">
      <c r="A14" s="19" t="s">
        <v>327</v>
      </c>
      <c r="B14" s="21">
        <v>1</v>
      </c>
      <c r="C14" s="21">
        <v>2</v>
      </c>
      <c r="D14" s="22" t="s">
        <v>326</v>
      </c>
      <c r="E14" s="9" t="s">
        <v>310</v>
      </c>
      <c r="F14" s="23">
        <v>2476.6</v>
      </c>
      <c r="G14" s="23">
        <v>2020</v>
      </c>
      <c r="H14" s="24">
        <v>0.81563433739804569</v>
      </c>
    </row>
    <row r="15" spans="1:8">
      <c r="A15" s="19" t="s">
        <v>549</v>
      </c>
      <c r="B15" s="21">
        <v>1</v>
      </c>
      <c r="C15" s="21">
        <v>2</v>
      </c>
      <c r="D15" s="22" t="s">
        <v>548</v>
      </c>
      <c r="E15" s="9" t="s">
        <v>310</v>
      </c>
      <c r="F15" s="23">
        <v>2476.6</v>
      </c>
      <c r="G15" s="23">
        <v>2020</v>
      </c>
      <c r="H15" s="24">
        <v>0.81563433739804569</v>
      </c>
    </row>
    <row r="16" spans="1:8">
      <c r="A16" s="19" t="s">
        <v>313</v>
      </c>
      <c r="B16" s="21">
        <v>1</v>
      </c>
      <c r="C16" s="21">
        <v>2</v>
      </c>
      <c r="D16" s="22" t="s">
        <v>547</v>
      </c>
      <c r="E16" s="9" t="s">
        <v>310</v>
      </c>
      <c r="F16" s="23">
        <v>1576.6</v>
      </c>
      <c r="G16" s="23">
        <v>1142.9000000000001</v>
      </c>
      <c r="H16" s="24">
        <v>0.72491437270074854</v>
      </c>
    </row>
    <row r="17" spans="1:8" ht="51">
      <c r="A17" s="19" t="s">
        <v>309</v>
      </c>
      <c r="B17" s="21">
        <v>1</v>
      </c>
      <c r="C17" s="21">
        <v>2</v>
      </c>
      <c r="D17" s="22" t="s">
        <v>547</v>
      </c>
      <c r="E17" s="9" t="s">
        <v>308</v>
      </c>
      <c r="F17" s="23">
        <v>1576.6</v>
      </c>
      <c r="G17" s="23">
        <v>1142.9000000000001</v>
      </c>
      <c r="H17" s="24">
        <v>0.72491437270074854</v>
      </c>
    </row>
    <row r="18" spans="1:8" ht="38.25">
      <c r="A18" s="19" t="s">
        <v>311</v>
      </c>
      <c r="B18" s="21">
        <v>1</v>
      </c>
      <c r="C18" s="21">
        <v>2</v>
      </c>
      <c r="D18" s="22" t="s">
        <v>546</v>
      </c>
      <c r="E18" s="9" t="s">
        <v>310</v>
      </c>
      <c r="F18" s="23">
        <v>900</v>
      </c>
      <c r="G18" s="23">
        <v>877.1</v>
      </c>
      <c r="H18" s="24">
        <v>0.97455555555555562</v>
      </c>
    </row>
    <row r="19" spans="1:8" ht="51">
      <c r="A19" s="19" t="s">
        <v>309</v>
      </c>
      <c r="B19" s="21">
        <v>1</v>
      </c>
      <c r="C19" s="21">
        <v>2</v>
      </c>
      <c r="D19" s="22" t="s">
        <v>546</v>
      </c>
      <c r="E19" s="9" t="s">
        <v>308</v>
      </c>
      <c r="F19" s="23">
        <v>900</v>
      </c>
      <c r="G19" s="23">
        <v>877.1</v>
      </c>
      <c r="H19" s="24">
        <v>0.97455555555555562</v>
      </c>
    </row>
    <row r="20" spans="1:8" s="10" customFormat="1" ht="38.25">
      <c r="A20" s="13" t="s">
        <v>556</v>
      </c>
      <c r="B20" s="15">
        <v>1</v>
      </c>
      <c r="C20" s="15">
        <v>3</v>
      </c>
      <c r="D20" s="16" t="s">
        <v>310</v>
      </c>
      <c r="E20" s="11" t="s">
        <v>310</v>
      </c>
      <c r="F20" s="17">
        <v>1412.2</v>
      </c>
      <c r="G20" s="17">
        <v>1039.5</v>
      </c>
      <c r="H20" s="18">
        <v>0.73608554029174333</v>
      </c>
    </row>
    <row r="21" spans="1:8" ht="25.5">
      <c r="A21" s="19" t="s">
        <v>327</v>
      </c>
      <c r="B21" s="21">
        <v>1</v>
      </c>
      <c r="C21" s="21">
        <v>3</v>
      </c>
      <c r="D21" s="22" t="s">
        <v>326</v>
      </c>
      <c r="E21" s="9" t="s">
        <v>310</v>
      </c>
      <c r="F21" s="23">
        <v>1412.2</v>
      </c>
      <c r="G21" s="23">
        <v>1039.5</v>
      </c>
      <c r="H21" s="24">
        <v>0.73608554029174333</v>
      </c>
    </row>
    <row r="22" spans="1:8">
      <c r="A22" s="19" t="s">
        <v>325</v>
      </c>
      <c r="B22" s="21">
        <v>1</v>
      </c>
      <c r="C22" s="21">
        <v>3</v>
      </c>
      <c r="D22" s="22" t="s">
        <v>324</v>
      </c>
      <c r="E22" s="9" t="s">
        <v>310</v>
      </c>
      <c r="F22" s="23">
        <v>382.4</v>
      </c>
      <c r="G22" s="23">
        <v>259.10000000000002</v>
      </c>
      <c r="H22" s="24">
        <v>0.67756276150627626</v>
      </c>
    </row>
    <row r="23" spans="1:8">
      <c r="A23" s="19" t="s">
        <v>313</v>
      </c>
      <c r="B23" s="21">
        <v>1</v>
      </c>
      <c r="C23" s="21">
        <v>3</v>
      </c>
      <c r="D23" s="22" t="s">
        <v>318</v>
      </c>
      <c r="E23" s="9" t="s">
        <v>310</v>
      </c>
      <c r="F23" s="23">
        <v>382.4</v>
      </c>
      <c r="G23" s="23">
        <v>259.10000000000002</v>
      </c>
      <c r="H23" s="24">
        <v>0.67756276150627626</v>
      </c>
    </row>
    <row r="24" spans="1:8" ht="51">
      <c r="A24" s="19" t="s">
        <v>309</v>
      </c>
      <c r="B24" s="21">
        <v>1</v>
      </c>
      <c r="C24" s="21">
        <v>3</v>
      </c>
      <c r="D24" s="22" t="s">
        <v>318</v>
      </c>
      <c r="E24" s="9" t="s">
        <v>308</v>
      </c>
      <c r="F24" s="23">
        <v>377.5</v>
      </c>
      <c r="G24" s="23">
        <v>254.8</v>
      </c>
      <c r="H24" s="24">
        <v>0.67496688741721855</v>
      </c>
    </row>
    <row r="25" spans="1:8" ht="25.5">
      <c r="A25" s="19" t="s">
        <v>323</v>
      </c>
      <c r="B25" s="21">
        <v>1</v>
      </c>
      <c r="C25" s="21">
        <v>3</v>
      </c>
      <c r="D25" s="22" t="s">
        <v>318</v>
      </c>
      <c r="E25" s="9" t="s">
        <v>322</v>
      </c>
      <c r="F25" s="23">
        <v>4.9000000000000004</v>
      </c>
      <c r="G25" s="23">
        <v>4.3</v>
      </c>
      <c r="H25" s="24">
        <v>0.87755102040816313</v>
      </c>
    </row>
    <row r="26" spans="1:8" ht="25.5">
      <c r="A26" s="19" t="s">
        <v>555</v>
      </c>
      <c r="B26" s="21">
        <v>1</v>
      </c>
      <c r="C26" s="21">
        <v>3</v>
      </c>
      <c r="D26" s="22" t="s">
        <v>554</v>
      </c>
      <c r="E26" s="9" t="s">
        <v>310</v>
      </c>
      <c r="F26" s="23">
        <v>1029.8</v>
      </c>
      <c r="G26" s="23">
        <v>780.4</v>
      </c>
      <c r="H26" s="24">
        <v>0.75781705185472914</v>
      </c>
    </row>
    <row r="27" spans="1:8">
      <c r="A27" s="19" t="s">
        <v>313</v>
      </c>
      <c r="B27" s="21">
        <v>1</v>
      </c>
      <c r="C27" s="21">
        <v>3</v>
      </c>
      <c r="D27" s="22" t="s">
        <v>553</v>
      </c>
      <c r="E27" s="9" t="s">
        <v>310</v>
      </c>
      <c r="F27" s="23">
        <v>697.8</v>
      </c>
      <c r="G27" s="23">
        <v>573.29999999999995</v>
      </c>
      <c r="H27" s="24">
        <v>0.8215821152192605</v>
      </c>
    </row>
    <row r="28" spans="1:8" ht="51">
      <c r="A28" s="19" t="s">
        <v>309</v>
      </c>
      <c r="B28" s="21">
        <v>1</v>
      </c>
      <c r="C28" s="21">
        <v>3</v>
      </c>
      <c r="D28" s="22" t="s">
        <v>553</v>
      </c>
      <c r="E28" s="9" t="s">
        <v>308</v>
      </c>
      <c r="F28" s="23">
        <v>697.8</v>
      </c>
      <c r="G28" s="23">
        <v>573.29999999999995</v>
      </c>
      <c r="H28" s="24">
        <v>0.8215821152192605</v>
      </c>
    </row>
    <row r="29" spans="1:8" ht="38.25">
      <c r="A29" s="19" t="s">
        <v>311</v>
      </c>
      <c r="B29" s="21">
        <v>1</v>
      </c>
      <c r="C29" s="21">
        <v>3</v>
      </c>
      <c r="D29" s="22" t="s">
        <v>552</v>
      </c>
      <c r="E29" s="9" t="s">
        <v>310</v>
      </c>
      <c r="F29" s="23">
        <v>332</v>
      </c>
      <c r="G29" s="23">
        <v>207.1</v>
      </c>
      <c r="H29" s="24">
        <v>0.62379518072289153</v>
      </c>
    </row>
    <row r="30" spans="1:8" ht="51">
      <c r="A30" s="19" t="s">
        <v>309</v>
      </c>
      <c r="B30" s="21">
        <v>1</v>
      </c>
      <c r="C30" s="21">
        <v>3</v>
      </c>
      <c r="D30" s="22" t="s">
        <v>552</v>
      </c>
      <c r="E30" s="9" t="s">
        <v>308</v>
      </c>
      <c r="F30" s="23">
        <v>332</v>
      </c>
      <c r="G30" s="23">
        <v>207.1</v>
      </c>
      <c r="H30" s="24">
        <v>0.62379518072289153</v>
      </c>
    </row>
    <row r="31" spans="1:8" s="10" customFormat="1" ht="38.25">
      <c r="A31" s="13" t="s">
        <v>545</v>
      </c>
      <c r="B31" s="15">
        <v>1</v>
      </c>
      <c r="C31" s="15">
        <v>4</v>
      </c>
      <c r="D31" s="16" t="s">
        <v>310</v>
      </c>
      <c r="E31" s="11" t="s">
        <v>310</v>
      </c>
      <c r="F31" s="17">
        <v>32298.799999999999</v>
      </c>
      <c r="G31" s="17">
        <v>20619.2</v>
      </c>
      <c r="H31" s="18">
        <v>0.63838904231736171</v>
      </c>
    </row>
    <row r="32" spans="1:8" ht="25.5">
      <c r="A32" s="19" t="s">
        <v>327</v>
      </c>
      <c r="B32" s="21">
        <v>1</v>
      </c>
      <c r="C32" s="21">
        <v>4</v>
      </c>
      <c r="D32" s="22" t="s">
        <v>326</v>
      </c>
      <c r="E32" s="9" t="s">
        <v>310</v>
      </c>
      <c r="F32" s="23">
        <v>32296.400000000001</v>
      </c>
      <c r="G32" s="23">
        <v>20618</v>
      </c>
      <c r="H32" s="24">
        <v>0.63839932624069551</v>
      </c>
    </row>
    <row r="33" spans="1:8">
      <c r="A33" s="19" t="s">
        <v>325</v>
      </c>
      <c r="B33" s="21">
        <v>1</v>
      </c>
      <c r="C33" s="21">
        <v>4</v>
      </c>
      <c r="D33" s="22" t="s">
        <v>324</v>
      </c>
      <c r="E33" s="9" t="s">
        <v>310</v>
      </c>
      <c r="F33" s="23">
        <v>32296.400000000001</v>
      </c>
      <c r="G33" s="23">
        <v>20618</v>
      </c>
      <c r="H33" s="24">
        <v>0.63839932624069551</v>
      </c>
    </row>
    <row r="34" spans="1:8">
      <c r="A34" s="19" t="s">
        <v>313</v>
      </c>
      <c r="B34" s="21">
        <v>1</v>
      </c>
      <c r="C34" s="21">
        <v>4</v>
      </c>
      <c r="D34" s="22" t="s">
        <v>318</v>
      </c>
      <c r="E34" s="9" t="s">
        <v>310</v>
      </c>
      <c r="F34" s="23">
        <v>22006.9</v>
      </c>
      <c r="G34" s="23">
        <v>12014.6</v>
      </c>
      <c r="H34" s="24">
        <v>0.54594695300110418</v>
      </c>
    </row>
    <row r="35" spans="1:8" ht="51">
      <c r="A35" s="19" t="s">
        <v>309</v>
      </c>
      <c r="B35" s="21">
        <v>1</v>
      </c>
      <c r="C35" s="21">
        <v>4</v>
      </c>
      <c r="D35" s="22" t="s">
        <v>318</v>
      </c>
      <c r="E35" s="9" t="s">
        <v>308</v>
      </c>
      <c r="F35" s="23">
        <v>16883.7</v>
      </c>
      <c r="G35" s="23">
        <v>10559.8</v>
      </c>
      <c r="H35" s="24">
        <v>0.62544347506766873</v>
      </c>
    </row>
    <row r="36" spans="1:8" ht="25.5">
      <c r="A36" s="19" t="s">
        <v>323</v>
      </c>
      <c r="B36" s="21">
        <v>1</v>
      </c>
      <c r="C36" s="21">
        <v>4</v>
      </c>
      <c r="D36" s="22" t="s">
        <v>318</v>
      </c>
      <c r="E36" s="9" t="s">
        <v>322</v>
      </c>
      <c r="F36" s="23">
        <v>4242.5</v>
      </c>
      <c r="G36" s="23">
        <v>937.8</v>
      </c>
      <c r="H36" s="24">
        <v>0.22104890984089567</v>
      </c>
    </row>
    <row r="37" spans="1:8" ht="51">
      <c r="A37" s="19" t="s">
        <v>309</v>
      </c>
      <c r="B37" s="21">
        <v>1</v>
      </c>
      <c r="C37" s="21">
        <v>4</v>
      </c>
      <c r="D37" s="22" t="s">
        <v>318</v>
      </c>
      <c r="E37" s="9" t="s">
        <v>308</v>
      </c>
      <c r="F37" s="23">
        <v>29.2</v>
      </c>
      <c r="G37" s="23">
        <v>29.2</v>
      </c>
      <c r="H37" s="24">
        <v>1</v>
      </c>
    </row>
    <row r="38" spans="1:8" ht="25.5">
      <c r="A38" s="19" t="s">
        <v>323</v>
      </c>
      <c r="B38" s="21">
        <v>1</v>
      </c>
      <c r="C38" s="21">
        <v>4</v>
      </c>
      <c r="D38" s="22" t="s">
        <v>318</v>
      </c>
      <c r="E38" s="9" t="s">
        <v>322</v>
      </c>
      <c r="F38" s="23">
        <v>690.2</v>
      </c>
      <c r="G38" s="23">
        <v>381.4</v>
      </c>
      <c r="H38" s="24">
        <v>0.55259345117357284</v>
      </c>
    </row>
    <row r="39" spans="1:8">
      <c r="A39" s="19" t="s">
        <v>319</v>
      </c>
      <c r="B39" s="21">
        <v>1</v>
      </c>
      <c r="C39" s="21">
        <v>4</v>
      </c>
      <c r="D39" s="22" t="s">
        <v>318</v>
      </c>
      <c r="E39" s="9" t="s">
        <v>317</v>
      </c>
      <c r="F39" s="23">
        <v>11.4</v>
      </c>
      <c r="G39" s="23">
        <v>5.7</v>
      </c>
      <c r="H39" s="24">
        <v>0.5</v>
      </c>
    </row>
    <row r="40" spans="1:8" ht="25.5">
      <c r="A40" s="19" t="s">
        <v>323</v>
      </c>
      <c r="B40" s="21">
        <v>1</v>
      </c>
      <c r="C40" s="21">
        <v>4</v>
      </c>
      <c r="D40" s="22" t="s">
        <v>318</v>
      </c>
      <c r="E40" s="9" t="s">
        <v>322</v>
      </c>
      <c r="F40" s="23">
        <v>149.9</v>
      </c>
      <c r="G40" s="23">
        <v>100.7</v>
      </c>
      <c r="H40" s="24">
        <v>0.67178118745830551</v>
      </c>
    </row>
    <row r="41" spans="1:8" ht="38.25">
      <c r="A41" s="19" t="s">
        <v>311</v>
      </c>
      <c r="B41" s="21">
        <v>1</v>
      </c>
      <c r="C41" s="21">
        <v>4</v>
      </c>
      <c r="D41" s="22" t="s">
        <v>316</v>
      </c>
      <c r="E41" s="9" t="s">
        <v>310</v>
      </c>
      <c r="F41" s="23">
        <v>10289.5</v>
      </c>
      <c r="G41" s="23">
        <v>8603.4</v>
      </c>
      <c r="H41" s="24">
        <v>0.83613392293114341</v>
      </c>
    </row>
    <row r="42" spans="1:8" ht="51">
      <c r="A42" s="19" t="s">
        <v>309</v>
      </c>
      <c r="B42" s="21">
        <v>1</v>
      </c>
      <c r="C42" s="21">
        <v>4</v>
      </c>
      <c r="D42" s="22" t="s">
        <v>316</v>
      </c>
      <c r="E42" s="9" t="s">
        <v>308</v>
      </c>
      <c r="F42" s="23">
        <v>9880.6</v>
      </c>
      <c r="G42" s="23">
        <v>8457.7000000000007</v>
      </c>
      <c r="H42" s="24">
        <v>0.85599052689107957</v>
      </c>
    </row>
    <row r="43" spans="1:8" ht="25.5">
      <c r="A43" s="19" t="s">
        <v>323</v>
      </c>
      <c r="B43" s="21">
        <v>1</v>
      </c>
      <c r="C43" s="21">
        <v>4</v>
      </c>
      <c r="D43" s="22" t="s">
        <v>316</v>
      </c>
      <c r="E43" s="9" t="s">
        <v>322</v>
      </c>
      <c r="F43" s="23">
        <v>408.9</v>
      </c>
      <c r="G43" s="23">
        <v>145.69999999999999</v>
      </c>
      <c r="H43" s="24">
        <v>0.35632183908045978</v>
      </c>
    </row>
    <row r="44" spans="1:8" ht="38.25">
      <c r="A44" s="19" t="s">
        <v>544</v>
      </c>
      <c r="B44" s="21">
        <v>1</v>
      </c>
      <c r="C44" s="21">
        <v>4</v>
      </c>
      <c r="D44" s="22" t="s">
        <v>543</v>
      </c>
      <c r="E44" s="9" t="s">
        <v>310</v>
      </c>
      <c r="F44" s="23">
        <v>2.4</v>
      </c>
      <c r="G44" s="23">
        <v>1.2</v>
      </c>
      <c r="H44" s="24">
        <v>0.5</v>
      </c>
    </row>
    <row r="45" spans="1:8" ht="63.75">
      <c r="A45" s="19" t="s">
        <v>542</v>
      </c>
      <c r="B45" s="21">
        <v>1</v>
      </c>
      <c r="C45" s="21">
        <v>4</v>
      </c>
      <c r="D45" s="22" t="s">
        <v>541</v>
      </c>
      <c r="E45" s="9" t="s">
        <v>310</v>
      </c>
      <c r="F45" s="23">
        <v>2.4</v>
      </c>
      <c r="G45" s="23">
        <v>1.2</v>
      </c>
      <c r="H45" s="24">
        <v>0.5</v>
      </c>
    </row>
    <row r="46" spans="1:8" ht="51">
      <c r="A46" s="19" t="s">
        <v>540</v>
      </c>
      <c r="B46" s="21">
        <v>1</v>
      </c>
      <c r="C46" s="21">
        <v>4</v>
      </c>
      <c r="D46" s="22" t="s">
        <v>539</v>
      </c>
      <c r="E46" s="9" t="s">
        <v>310</v>
      </c>
      <c r="F46" s="23">
        <v>2.4</v>
      </c>
      <c r="G46" s="23">
        <v>1.2</v>
      </c>
      <c r="H46" s="24">
        <v>0.5</v>
      </c>
    </row>
    <row r="47" spans="1:8" ht="25.5">
      <c r="A47" s="19" t="s">
        <v>323</v>
      </c>
      <c r="B47" s="21">
        <v>1</v>
      </c>
      <c r="C47" s="21">
        <v>4</v>
      </c>
      <c r="D47" s="22" t="s">
        <v>539</v>
      </c>
      <c r="E47" s="9" t="s">
        <v>322</v>
      </c>
      <c r="F47" s="23">
        <v>2.4</v>
      </c>
      <c r="G47" s="23">
        <v>1.2</v>
      </c>
      <c r="H47" s="24">
        <v>0.5</v>
      </c>
    </row>
    <row r="48" spans="1:8" s="10" customFormat="1">
      <c r="A48" s="13" t="s">
        <v>538</v>
      </c>
      <c r="B48" s="15">
        <v>1</v>
      </c>
      <c r="C48" s="15">
        <v>5</v>
      </c>
      <c r="D48" s="16" t="s">
        <v>310</v>
      </c>
      <c r="E48" s="11" t="s">
        <v>310</v>
      </c>
      <c r="F48" s="17">
        <v>3.8</v>
      </c>
      <c r="G48" s="17">
        <v>0</v>
      </c>
      <c r="H48" s="18">
        <v>0</v>
      </c>
    </row>
    <row r="49" spans="1:8">
      <c r="A49" s="19" t="s">
        <v>537</v>
      </c>
      <c r="B49" s="21">
        <v>1</v>
      </c>
      <c r="C49" s="21">
        <v>5</v>
      </c>
      <c r="D49" s="22" t="s">
        <v>536</v>
      </c>
      <c r="E49" s="9" t="s">
        <v>310</v>
      </c>
      <c r="F49" s="23">
        <v>3.8</v>
      </c>
      <c r="G49" s="23">
        <v>0</v>
      </c>
      <c r="H49" s="24">
        <v>0</v>
      </c>
    </row>
    <row r="50" spans="1:8" ht="38.25">
      <c r="A50" s="19" t="s">
        <v>535</v>
      </c>
      <c r="B50" s="21">
        <v>1</v>
      </c>
      <c r="C50" s="21">
        <v>5</v>
      </c>
      <c r="D50" s="22" t="s">
        <v>534</v>
      </c>
      <c r="E50" s="9" t="s">
        <v>310</v>
      </c>
      <c r="F50" s="23">
        <v>3.8</v>
      </c>
      <c r="G50" s="23">
        <v>0</v>
      </c>
      <c r="H50" s="24">
        <v>0</v>
      </c>
    </row>
    <row r="51" spans="1:8" ht="25.5">
      <c r="A51" s="19" t="s">
        <v>323</v>
      </c>
      <c r="B51" s="21">
        <v>1</v>
      </c>
      <c r="C51" s="21">
        <v>5</v>
      </c>
      <c r="D51" s="22" t="s">
        <v>534</v>
      </c>
      <c r="E51" s="9" t="s">
        <v>322</v>
      </c>
      <c r="F51" s="23">
        <v>3.8</v>
      </c>
      <c r="G51" s="23">
        <v>0</v>
      </c>
      <c r="H51" s="24">
        <v>0</v>
      </c>
    </row>
    <row r="52" spans="1:8" s="10" customFormat="1" ht="38.25">
      <c r="A52" s="13" t="s">
        <v>328</v>
      </c>
      <c r="B52" s="15">
        <v>1</v>
      </c>
      <c r="C52" s="15">
        <v>6</v>
      </c>
      <c r="D52" s="16" t="s">
        <v>310</v>
      </c>
      <c r="E52" s="11" t="s">
        <v>310</v>
      </c>
      <c r="F52" s="17">
        <v>11266.1</v>
      </c>
      <c r="G52" s="17">
        <v>8131.1</v>
      </c>
      <c r="H52" s="18">
        <v>0.72173156638055758</v>
      </c>
    </row>
    <row r="53" spans="1:8" ht="25.5">
      <c r="A53" s="19" t="s">
        <v>327</v>
      </c>
      <c r="B53" s="21">
        <v>1</v>
      </c>
      <c r="C53" s="21">
        <v>6</v>
      </c>
      <c r="D53" s="22" t="s">
        <v>326</v>
      </c>
      <c r="E53" s="9" t="s">
        <v>310</v>
      </c>
      <c r="F53" s="23">
        <v>9777.1</v>
      </c>
      <c r="G53" s="23">
        <v>7038.9</v>
      </c>
      <c r="H53" s="24">
        <v>0.71993740475192025</v>
      </c>
    </row>
    <row r="54" spans="1:8">
      <c r="A54" s="19" t="s">
        <v>325</v>
      </c>
      <c r="B54" s="21">
        <v>1</v>
      </c>
      <c r="C54" s="21">
        <v>6</v>
      </c>
      <c r="D54" s="22" t="s">
        <v>324</v>
      </c>
      <c r="E54" s="9" t="s">
        <v>310</v>
      </c>
      <c r="F54" s="23">
        <v>8681</v>
      </c>
      <c r="G54" s="23">
        <v>6248.5</v>
      </c>
      <c r="H54" s="24">
        <v>0.71979034673424724</v>
      </c>
    </row>
    <row r="55" spans="1:8">
      <c r="A55" s="19" t="s">
        <v>313</v>
      </c>
      <c r="B55" s="21">
        <v>1</v>
      </c>
      <c r="C55" s="21">
        <v>6</v>
      </c>
      <c r="D55" s="22" t="s">
        <v>318</v>
      </c>
      <c r="E55" s="9" t="s">
        <v>310</v>
      </c>
      <c r="F55" s="23">
        <v>6860</v>
      </c>
      <c r="G55" s="23">
        <v>4827.6000000000004</v>
      </c>
      <c r="H55" s="24">
        <v>0.70373177842565604</v>
      </c>
    </row>
    <row r="56" spans="1:8" ht="51">
      <c r="A56" s="19" t="s">
        <v>309</v>
      </c>
      <c r="B56" s="21">
        <v>1</v>
      </c>
      <c r="C56" s="21">
        <v>6</v>
      </c>
      <c r="D56" s="22" t="s">
        <v>318</v>
      </c>
      <c r="E56" s="9" t="s">
        <v>308</v>
      </c>
      <c r="F56" s="23">
        <v>5976.9</v>
      </c>
      <c r="G56" s="23">
        <v>4139.8</v>
      </c>
      <c r="H56" s="24">
        <v>0.69263330489049513</v>
      </c>
    </row>
    <row r="57" spans="1:8" ht="25.5">
      <c r="A57" s="19" t="s">
        <v>323</v>
      </c>
      <c r="B57" s="21">
        <v>1</v>
      </c>
      <c r="C57" s="21">
        <v>6</v>
      </c>
      <c r="D57" s="22" t="s">
        <v>318</v>
      </c>
      <c r="E57" s="9" t="s">
        <v>322</v>
      </c>
      <c r="F57" s="23">
        <v>137.69999999999999</v>
      </c>
      <c r="G57" s="23">
        <v>71.900000000000006</v>
      </c>
      <c r="H57" s="24">
        <v>0.52214960058097326</v>
      </c>
    </row>
    <row r="58" spans="1:8" ht="51">
      <c r="A58" s="19" t="s">
        <v>309</v>
      </c>
      <c r="B58" s="21">
        <v>1</v>
      </c>
      <c r="C58" s="21">
        <v>6</v>
      </c>
      <c r="D58" s="22" t="s">
        <v>318</v>
      </c>
      <c r="E58" s="9" t="s">
        <v>308</v>
      </c>
      <c r="F58" s="23">
        <v>2</v>
      </c>
      <c r="G58" s="23">
        <v>2</v>
      </c>
      <c r="H58" s="24">
        <v>1</v>
      </c>
    </row>
    <row r="59" spans="1:8">
      <c r="A59" s="19" t="s">
        <v>319</v>
      </c>
      <c r="B59" s="21">
        <v>1</v>
      </c>
      <c r="C59" s="21">
        <v>6</v>
      </c>
      <c r="D59" s="22" t="s">
        <v>318</v>
      </c>
      <c r="E59" s="9" t="s">
        <v>317</v>
      </c>
      <c r="F59" s="23">
        <v>0.4</v>
      </c>
      <c r="G59" s="23">
        <v>0</v>
      </c>
      <c r="H59" s="24">
        <v>0</v>
      </c>
    </row>
    <row r="60" spans="1:8" ht="25.5">
      <c r="A60" s="19" t="s">
        <v>323</v>
      </c>
      <c r="B60" s="21">
        <v>1</v>
      </c>
      <c r="C60" s="21">
        <v>6</v>
      </c>
      <c r="D60" s="22" t="s">
        <v>318</v>
      </c>
      <c r="E60" s="9" t="s">
        <v>322</v>
      </c>
      <c r="F60" s="23">
        <v>84.3</v>
      </c>
      <c r="G60" s="23">
        <v>18.3</v>
      </c>
      <c r="H60" s="24">
        <v>0.21708185053380785</v>
      </c>
    </row>
    <row r="61" spans="1:8" ht="51">
      <c r="A61" s="19" t="s">
        <v>309</v>
      </c>
      <c r="B61" s="21">
        <v>1</v>
      </c>
      <c r="C61" s="21">
        <v>6</v>
      </c>
      <c r="D61" s="22" t="s">
        <v>318</v>
      </c>
      <c r="E61" s="9" t="s">
        <v>308</v>
      </c>
      <c r="F61" s="23">
        <v>547.79999999999995</v>
      </c>
      <c r="G61" s="23">
        <v>504.3</v>
      </c>
      <c r="H61" s="24">
        <v>0.92059145673603515</v>
      </c>
    </row>
    <row r="62" spans="1:8" ht="25.5">
      <c r="A62" s="19" t="s">
        <v>323</v>
      </c>
      <c r="B62" s="21">
        <v>1</v>
      </c>
      <c r="C62" s="21">
        <v>6</v>
      </c>
      <c r="D62" s="22" t="s">
        <v>318</v>
      </c>
      <c r="E62" s="9" t="s">
        <v>322</v>
      </c>
      <c r="F62" s="23">
        <v>1.8</v>
      </c>
      <c r="G62" s="23">
        <v>0</v>
      </c>
      <c r="H62" s="24">
        <v>0</v>
      </c>
    </row>
    <row r="63" spans="1:8">
      <c r="A63" s="19" t="s">
        <v>321</v>
      </c>
      <c r="B63" s="21">
        <v>1</v>
      </c>
      <c r="C63" s="21">
        <v>6</v>
      </c>
      <c r="D63" s="22" t="s">
        <v>318</v>
      </c>
      <c r="E63" s="9" t="s">
        <v>320</v>
      </c>
      <c r="F63" s="23">
        <v>106.8</v>
      </c>
      <c r="G63" s="23">
        <v>91</v>
      </c>
      <c r="H63" s="24">
        <v>0.85205992509363293</v>
      </c>
    </row>
    <row r="64" spans="1:8">
      <c r="A64" s="19" t="s">
        <v>319</v>
      </c>
      <c r="B64" s="21">
        <v>1</v>
      </c>
      <c r="C64" s="21">
        <v>6</v>
      </c>
      <c r="D64" s="22" t="s">
        <v>318</v>
      </c>
      <c r="E64" s="9" t="s">
        <v>317</v>
      </c>
      <c r="F64" s="23">
        <v>0.3</v>
      </c>
      <c r="G64" s="23">
        <v>0.3</v>
      </c>
      <c r="H64" s="24">
        <v>1</v>
      </c>
    </row>
    <row r="65" spans="1:8" ht="25.5">
      <c r="A65" s="19" t="s">
        <v>323</v>
      </c>
      <c r="B65" s="21">
        <v>1</v>
      </c>
      <c r="C65" s="21">
        <v>6</v>
      </c>
      <c r="D65" s="22" t="s">
        <v>318</v>
      </c>
      <c r="E65" s="9" t="s">
        <v>322</v>
      </c>
      <c r="F65" s="23">
        <v>2</v>
      </c>
      <c r="G65" s="23">
        <v>0</v>
      </c>
      <c r="H65" s="24">
        <v>0</v>
      </c>
    </row>
    <row r="66" spans="1:8" ht="38.25">
      <c r="A66" s="19" t="s">
        <v>311</v>
      </c>
      <c r="B66" s="21">
        <v>1</v>
      </c>
      <c r="C66" s="21">
        <v>6</v>
      </c>
      <c r="D66" s="22" t="s">
        <v>316</v>
      </c>
      <c r="E66" s="9" t="s">
        <v>310</v>
      </c>
      <c r="F66" s="23">
        <v>1821</v>
      </c>
      <c r="G66" s="23">
        <v>1420.9</v>
      </c>
      <c r="H66" s="24">
        <v>0.78028555738605165</v>
      </c>
    </row>
    <row r="67" spans="1:8" ht="51">
      <c r="A67" s="19" t="s">
        <v>309</v>
      </c>
      <c r="B67" s="21">
        <v>1</v>
      </c>
      <c r="C67" s="21">
        <v>6</v>
      </c>
      <c r="D67" s="22" t="s">
        <v>316</v>
      </c>
      <c r="E67" s="9" t="s">
        <v>308</v>
      </c>
      <c r="F67" s="23">
        <v>1821</v>
      </c>
      <c r="G67" s="23">
        <v>1420.9</v>
      </c>
      <c r="H67" s="24">
        <v>0.78028555738605165</v>
      </c>
    </row>
    <row r="68" spans="1:8" ht="25.5">
      <c r="A68" s="19" t="s">
        <v>315</v>
      </c>
      <c r="B68" s="21">
        <v>1</v>
      </c>
      <c r="C68" s="21">
        <v>6</v>
      </c>
      <c r="D68" s="22" t="s">
        <v>314</v>
      </c>
      <c r="E68" s="9" t="s">
        <v>310</v>
      </c>
      <c r="F68" s="23">
        <v>1096.0999999999999</v>
      </c>
      <c r="G68" s="23">
        <v>790.4</v>
      </c>
      <c r="H68" s="24">
        <v>0.72110208922543573</v>
      </c>
    </row>
    <row r="69" spans="1:8">
      <c r="A69" s="19" t="s">
        <v>313</v>
      </c>
      <c r="B69" s="21">
        <v>1</v>
      </c>
      <c r="C69" s="21">
        <v>6</v>
      </c>
      <c r="D69" s="22" t="s">
        <v>312</v>
      </c>
      <c r="E69" s="9" t="s">
        <v>310</v>
      </c>
      <c r="F69" s="23">
        <v>696.1</v>
      </c>
      <c r="G69" s="23">
        <v>574.79999999999995</v>
      </c>
      <c r="H69" s="24">
        <v>0.82574342766843833</v>
      </c>
    </row>
    <row r="70" spans="1:8" ht="51">
      <c r="A70" s="19" t="s">
        <v>309</v>
      </c>
      <c r="B70" s="21">
        <v>1</v>
      </c>
      <c r="C70" s="21">
        <v>6</v>
      </c>
      <c r="D70" s="22" t="s">
        <v>312</v>
      </c>
      <c r="E70" s="9" t="s">
        <v>308</v>
      </c>
      <c r="F70" s="23">
        <v>696.1</v>
      </c>
      <c r="G70" s="23">
        <v>574.79999999999995</v>
      </c>
      <c r="H70" s="24">
        <v>0.82574342766843833</v>
      </c>
    </row>
    <row r="71" spans="1:8" ht="38.25">
      <c r="A71" s="19" t="s">
        <v>311</v>
      </c>
      <c r="B71" s="21">
        <v>1</v>
      </c>
      <c r="C71" s="21">
        <v>6</v>
      </c>
      <c r="D71" s="22" t="s">
        <v>307</v>
      </c>
      <c r="E71" s="9" t="s">
        <v>310</v>
      </c>
      <c r="F71" s="23">
        <v>400</v>
      </c>
      <c r="G71" s="23">
        <v>215.6</v>
      </c>
      <c r="H71" s="24">
        <v>0.53900000000000003</v>
      </c>
    </row>
    <row r="72" spans="1:8" ht="51">
      <c r="A72" s="19" t="s">
        <v>309</v>
      </c>
      <c r="B72" s="21">
        <v>1</v>
      </c>
      <c r="C72" s="21">
        <v>6</v>
      </c>
      <c r="D72" s="22" t="s">
        <v>307</v>
      </c>
      <c r="E72" s="9" t="s">
        <v>308</v>
      </c>
      <c r="F72" s="23">
        <v>400</v>
      </c>
      <c r="G72" s="23">
        <v>215.6</v>
      </c>
      <c r="H72" s="24">
        <v>0.53900000000000003</v>
      </c>
    </row>
    <row r="73" spans="1:8" ht="38.25">
      <c r="A73" s="19" t="s">
        <v>613</v>
      </c>
      <c r="B73" s="21">
        <v>1</v>
      </c>
      <c r="C73" s="21">
        <v>6</v>
      </c>
      <c r="D73" s="22" t="s">
        <v>612</v>
      </c>
      <c r="E73" s="9" t="s">
        <v>310</v>
      </c>
      <c r="F73" s="23">
        <v>1489</v>
      </c>
      <c r="G73" s="23">
        <v>1092.2</v>
      </c>
      <c r="H73" s="24">
        <v>0.73351242444593689</v>
      </c>
    </row>
    <row r="74" spans="1:8" ht="25.5">
      <c r="A74" s="19" t="s">
        <v>611</v>
      </c>
      <c r="B74" s="21">
        <v>1</v>
      </c>
      <c r="C74" s="21">
        <v>6</v>
      </c>
      <c r="D74" s="22" t="s">
        <v>610</v>
      </c>
      <c r="E74" s="9" t="s">
        <v>310</v>
      </c>
      <c r="F74" s="23">
        <v>1489</v>
      </c>
      <c r="G74" s="23">
        <v>1092.2</v>
      </c>
      <c r="H74" s="24">
        <v>0.73351242444593689</v>
      </c>
    </row>
    <row r="75" spans="1:8" ht="25.5">
      <c r="A75" s="19" t="s">
        <v>632</v>
      </c>
      <c r="B75" s="21">
        <v>1</v>
      </c>
      <c r="C75" s="21">
        <v>6</v>
      </c>
      <c r="D75" s="22" t="s">
        <v>631</v>
      </c>
      <c r="E75" s="9" t="s">
        <v>310</v>
      </c>
      <c r="F75" s="23">
        <v>43.8</v>
      </c>
      <c r="G75" s="23">
        <v>42.9</v>
      </c>
      <c r="H75" s="24">
        <v>0.97945205479452058</v>
      </c>
    </row>
    <row r="76" spans="1:8" ht="25.5">
      <c r="A76" s="19" t="s">
        <v>323</v>
      </c>
      <c r="B76" s="21">
        <v>1</v>
      </c>
      <c r="C76" s="21">
        <v>6</v>
      </c>
      <c r="D76" s="22" t="s">
        <v>631</v>
      </c>
      <c r="E76" s="9" t="s">
        <v>322</v>
      </c>
      <c r="F76" s="23">
        <v>43.8</v>
      </c>
      <c r="G76" s="23">
        <v>42.9</v>
      </c>
      <c r="H76" s="24">
        <v>0.97945205479452058</v>
      </c>
    </row>
    <row r="77" spans="1:8" ht="25.5">
      <c r="A77" s="19" t="s">
        <v>630</v>
      </c>
      <c r="B77" s="21">
        <v>1</v>
      </c>
      <c r="C77" s="21">
        <v>6</v>
      </c>
      <c r="D77" s="22" t="s">
        <v>629</v>
      </c>
      <c r="E77" s="9" t="s">
        <v>310</v>
      </c>
      <c r="F77" s="23">
        <v>1445.2</v>
      </c>
      <c r="G77" s="23">
        <v>1049.3</v>
      </c>
      <c r="H77" s="24">
        <v>0.72605867699972315</v>
      </c>
    </row>
    <row r="78" spans="1:8" ht="25.5">
      <c r="A78" s="19" t="s">
        <v>323</v>
      </c>
      <c r="B78" s="21">
        <v>1</v>
      </c>
      <c r="C78" s="21">
        <v>6</v>
      </c>
      <c r="D78" s="22" t="s">
        <v>629</v>
      </c>
      <c r="E78" s="9" t="s">
        <v>322</v>
      </c>
      <c r="F78" s="23">
        <v>1445.2</v>
      </c>
      <c r="G78" s="23">
        <v>1049.3</v>
      </c>
      <c r="H78" s="24">
        <v>0.72605867699972315</v>
      </c>
    </row>
    <row r="79" spans="1:8" s="10" customFormat="1">
      <c r="A79" s="13" t="s">
        <v>532</v>
      </c>
      <c r="B79" s="15">
        <v>1</v>
      </c>
      <c r="C79" s="15">
        <v>11</v>
      </c>
      <c r="D79" s="16" t="s">
        <v>310</v>
      </c>
      <c r="E79" s="11" t="s">
        <v>310</v>
      </c>
      <c r="F79" s="17">
        <v>300</v>
      </c>
      <c r="G79" s="17">
        <v>0</v>
      </c>
      <c r="H79" s="18">
        <v>0</v>
      </c>
    </row>
    <row r="80" spans="1:8">
      <c r="A80" s="19" t="s">
        <v>532</v>
      </c>
      <c r="B80" s="21">
        <v>1</v>
      </c>
      <c r="C80" s="21">
        <v>11</v>
      </c>
      <c r="D80" s="22" t="s">
        <v>531</v>
      </c>
      <c r="E80" s="9" t="s">
        <v>310</v>
      </c>
      <c r="F80" s="23">
        <v>300</v>
      </c>
      <c r="G80" s="23">
        <v>0</v>
      </c>
      <c r="H80" s="24">
        <v>0</v>
      </c>
    </row>
    <row r="81" spans="1:8">
      <c r="A81" s="19" t="s">
        <v>530</v>
      </c>
      <c r="B81" s="21">
        <v>1</v>
      </c>
      <c r="C81" s="21">
        <v>11</v>
      </c>
      <c r="D81" s="22" t="s">
        <v>529</v>
      </c>
      <c r="E81" s="9" t="s">
        <v>310</v>
      </c>
      <c r="F81" s="23">
        <v>300</v>
      </c>
      <c r="G81" s="23">
        <v>0</v>
      </c>
      <c r="H81" s="24">
        <v>0</v>
      </c>
    </row>
    <row r="82" spans="1:8" ht="25.5">
      <c r="A82" s="19" t="s">
        <v>528</v>
      </c>
      <c r="B82" s="21">
        <v>1</v>
      </c>
      <c r="C82" s="21">
        <v>11</v>
      </c>
      <c r="D82" s="22" t="s">
        <v>527</v>
      </c>
      <c r="E82" s="9" t="s">
        <v>310</v>
      </c>
      <c r="F82" s="23">
        <v>300</v>
      </c>
      <c r="G82" s="23">
        <v>0</v>
      </c>
      <c r="H82" s="24">
        <v>0</v>
      </c>
    </row>
    <row r="83" spans="1:8">
      <c r="A83" s="19" t="s">
        <v>319</v>
      </c>
      <c r="B83" s="21">
        <v>1</v>
      </c>
      <c r="C83" s="21">
        <v>11</v>
      </c>
      <c r="D83" s="22" t="s">
        <v>527</v>
      </c>
      <c r="E83" s="9" t="s">
        <v>317</v>
      </c>
      <c r="F83" s="23">
        <v>300</v>
      </c>
      <c r="G83" s="23">
        <v>0</v>
      </c>
      <c r="H83" s="24">
        <v>0</v>
      </c>
    </row>
    <row r="84" spans="1:8" s="10" customFormat="1">
      <c r="A84" s="13" t="s">
        <v>526</v>
      </c>
      <c r="B84" s="15">
        <v>1</v>
      </c>
      <c r="C84" s="15">
        <v>13</v>
      </c>
      <c r="D84" s="16" t="s">
        <v>310</v>
      </c>
      <c r="E84" s="11" t="s">
        <v>310</v>
      </c>
      <c r="F84" s="17">
        <v>38775.1</v>
      </c>
      <c r="G84" s="17">
        <v>29637.1</v>
      </c>
      <c r="H84" s="18">
        <v>0.76433329636802994</v>
      </c>
    </row>
    <row r="85" spans="1:8" ht="25.5">
      <c r="A85" s="19" t="s">
        <v>327</v>
      </c>
      <c r="B85" s="21">
        <v>1</v>
      </c>
      <c r="C85" s="21">
        <v>13</v>
      </c>
      <c r="D85" s="22" t="s">
        <v>326</v>
      </c>
      <c r="E85" s="9" t="s">
        <v>310</v>
      </c>
      <c r="F85" s="23">
        <v>6250.3</v>
      </c>
      <c r="G85" s="23">
        <v>4549.2</v>
      </c>
      <c r="H85" s="24">
        <v>0.72783706382093649</v>
      </c>
    </row>
    <row r="86" spans="1:8" ht="25.5">
      <c r="A86" s="19" t="s">
        <v>346</v>
      </c>
      <c r="B86" s="21">
        <v>1</v>
      </c>
      <c r="C86" s="21">
        <v>13</v>
      </c>
      <c r="D86" s="22" t="s">
        <v>345</v>
      </c>
      <c r="E86" s="9" t="s">
        <v>310</v>
      </c>
      <c r="F86" s="23">
        <v>2765.9</v>
      </c>
      <c r="G86" s="23">
        <v>1967.9</v>
      </c>
      <c r="H86" s="24">
        <v>0.71148631548501395</v>
      </c>
    </row>
    <row r="87" spans="1:8" ht="51">
      <c r="A87" s="19" t="s">
        <v>525</v>
      </c>
      <c r="B87" s="21">
        <v>1</v>
      </c>
      <c r="C87" s="21">
        <v>13</v>
      </c>
      <c r="D87" s="22" t="s">
        <v>524</v>
      </c>
      <c r="E87" s="9" t="s">
        <v>310</v>
      </c>
      <c r="F87" s="23">
        <v>1102.3</v>
      </c>
      <c r="G87" s="23">
        <v>829.4</v>
      </c>
      <c r="H87" s="24">
        <v>0.75242674408055887</v>
      </c>
    </row>
    <row r="88" spans="1:8" ht="51">
      <c r="A88" s="19" t="s">
        <v>309</v>
      </c>
      <c r="B88" s="21">
        <v>1</v>
      </c>
      <c r="C88" s="21">
        <v>13</v>
      </c>
      <c r="D88" s="22" t="s">
        <v>524</v>
      </c>
      <c r="E88" s="9" t="s">
        <v>308</v>
      </c>
      <c r="F88" s="23">
        <v>908.7</v>
      </c>
      <c r="G88" s="23">
        <v>760.5</v>
      </c>
      <c r="H88" s="24">
        <v>0.83690987124463512</v>
      </c>
    </row>
    <row r="89" spans="1:8" ht="25.5">
      <c r="A89" s="19" t="s">
        <v>323</v>
      </c>
      <c r="B89" s="21">
        <v>1</v>
      </c>
      <c r="C89" s="21">
        <v>13</v>
      </c>
      <c r="D89" s="22" t="s">
        <v>524</v>
      </c>
      <c r="E89" s="9" t="s">
        <v>322</v>
      </c>
      <c r="F89" s="23">
        <v>193.6</v>
      </c>
      <c r="G89" s="23">
        <v>68.900000000000006</v>
      </c>
      <c r="H89" s="24">
        <v>0.35588842975206614</v>
      </c>
    </row>
    <row r="90" spans="1:8" ht="25.5">
      <c r="A90" s="19" t="s">
        <v>523</v>
      </c>
      <c r="B90" s="21">
        <v>1</v>
      </c>
      <c r="C90" s="21">
        <v>13</v>
      </c>
      <c r="D90" s="22" t="s">
        <v>522</v>
      </c>
      <c r="E90" s="9" t="s">
        <v>310</v>
      </c>
      <c r="F90" s="23">
        <v>605.20000000000005</v>
      </c>
      <c r="G90" s="23">
        <v>445</v>
      </c>
      <c r="H90" s="24">
        <v>0.73529411764705876</v>
      </c>
    </row>
    <row r="91" spans="1:8" ht="51">
      <c r="A91" s="19" t="s">
        <v>309</v>
      </c>
      <c r="B91" s="21">
        <v>1</v>
      </c>
      <c r="C91" s="21">
        <v>13</v>
      </c>
      <c r="D91" s="22" t="s">
        <v>522</v>
      </c>
      <c r="E91" s="9" t="s">
        <v>308</v>
      </c>
      <c r="F91" s="23">
        <v>556.79999999999995</v>
      </c>
      <c r="G91" s="23">
        <v>424.8</v>
      </c>
      <c r="H91" s="24">
        <v>0.76293103448275867</v>
      </c>
    </row>
    <row r="92" spans="1:8" ht="25.5">
      <c r="A92" s="19" t="s">
        <v>323</v>
      </c>
      <c r="B92" s="21">
        <v>1</v>
      </c>
      <c r="C92" s="21">
        <v>13</v>
      </c>
      <c r="D92" s="22" t="s">
        <v>522</v>
      </c>
      <c r="E92" s="9" t="s">
        <v>322</v>
      </c>
      <c r="F92" s="23">
        <v>48.4</v>
      </c>
      <c r="G92" s="23">
        <v>20.2</v>
      </c>
      <c r="H92" s="24">
        <v>0.41735537190082644</v>
      </c>
    </row>
    <row r="93" spans="1:8" ht="38.25">
      <c r="A93" s="19" t="s">
        <v>521</v>
      </c>
      <c r="B93" s="21">
        <v>1</v>
      </c>
      <c r="C93" s="21">
        <v>13</v>
      </c>
      <c r="D93" s="22" t="s">
        <v>520</v>
      </c>
      <c r="E93" s="9" t="s">
        <v>310</v>
      </c>
      <c r="F93" s="23">
        <v>452.5</v>
      </c>
      <c r="G93" s="23">
        <v>237.9</v>
      </c>
      <c r="H93" s="24">
        <v>0.52574585635359117</v>
      </c>
    </row>
    <row r="94" spans="1:8" ht="51">
      <c r="A94" s="19" t="s">
        <v>309</v>
      </c>
      <c r="B94" s="21">
        <v>1</v>
      </c>
      <c r="C94" s="21">
        <v>13</v>
      </c>
      <c r="D94" s="22" t="s">
        <v>520</v>
      </c>
      <c r="E94" s="9" t="s">
        <v>308</v>
      </c>
      <c r="F94" s="23">
        <v>393.5</v>
      </c>
      <c r="G94" s="23">
        <v>213.9</v>
      </c>
      <c r="H94" s="24">
        <v>0.54358322744599752</v>
      </c>
    </row>
    <row r="95" spans="1:8" ht="25.5">
      <c r="A95" s="19" t="s">
        <v>323</v>
      </c>
      <c r="B95" s="21">
        <v>1</v>
      </c>
      <c r="C95" s="21">
        <v>13</v>
      </c>
      <c r="D95" s="22" t="s">
        <v>520</v>
      </c>
      <c r="E95" s="9" t="s">
        <v>322</v>
      </c>
      <c r="F95" s="23">
        <v>59</v>
      </c>
      <c r="G95" s="23">
        <v>24</v>
      </c>
      <c r="H95" s="24">
        <v>0.40677966101694918</v>
      </c>
    </row>
    <row r="96" spans="1:8" ht="38.25">
      <c r="A96" s="19" t="s">
        <v>519</v>
      </c>
      <c r="B96" s="21">
        <v>1</v>
      </c>
      <c r="C96" s="21">
        <v>13</v>
      </c>
      <c r="D96" s="22" t="s">
        <v>518</v>
      </c>
      <c r="E96" s="9" t="s">
        <v>310</v>
      </c>
      <c r="F96" s="23">
        <v>605.20000000000005</v>
      </c>
      <c r="G96" s="23">
        <v>455.6</v>
      </c>
      <c r="H96" s="24">
        <v>0.7528089887640449</v>
      </c>
    </row>
    <row r="97" spans="1:8" ht="51">
      <c r="A97" s="19" t="s">
        <v>309</v>
      </c>
      <c r="B97" s="21">
        <v>1</v>
      </c>
      <c r="C97" s="21">
        <v>13</v>
      </c>
      <c r="D97" s="22" t="s">
        <v>518</v>
      </c>
      <c r="E97" s="9" t="s">
        <v>308</v>
      </c>
      <c r="F97" s="23">
        <v>560</v>
      </c>
      <c r="G97" s="23">
        <v>455.6</v>
      </c>
      <c r="H97" s="24">
        <v>0.81357142857142861</v>
      </c>
    </row>
    <row r="98" spans="1:8" ht="25.5">
      <c r="A98" s="19" t="s">
        <v>323</v>
      </c>
      <c r="B98" s="21">
        <v>1</v>
      </c>
      <c r="C98" s="21">
        <v>13</v>
      </c>
      <c r="D98" s="22" t="s">
        <v>518</v>
      </c>
      <c r="E98" s="9" t="s">
        <v>322</v>
      </c>
      <c r="F98" s="23">
        <v>45.2</v>
      </c>
      <c r="G98" s="23">
        <v>0</v>
      </c>
      <c r="H98" s="24">
        <v>0</v>
      </c>
    </row>
    <row r="99" spans="1:8" ht="76.5">
      <c r="A99" s="19" t="s">
        <v>517</v>
      </c>
      <c r="B99" s="21">
        <v>1</v>
      </c>
      <c r="C99" s="21">
        <v>13</v>
      </c>
      <c r="D99" s="22" t="s">
        <v>516</v>
      </c>
      <c r="E99" s="9" t="s">
        <v>310</v>
      </c>
      <c r="F99" s="23">
        <v>0.7</v>
      </c>
      <c r="G99" s="23">
        <v>0</v>
      </c>
      <c r="H99" s="24">
        <v>0</v>
      </c>
    </row>
    <row r="100" spans="1:8" ht="25.5">
      <c r="A100" s="19" t="s">
        <v>323</v>
      </c>
      <c r="B100" s="21">
        <v>1</v>
      </c>
      <c r="C100" s="21">
        <v>13</v>
      </c>
      <c r="D100" s="22" t="s">
        <v>516</v>
      </c>
      <c r="E100" s="9" t="s">
        <v>322</v>
      </c>
      <c r="F100" s="23">
        <v>0.7</v>
      </c>
      <c r="G100" s="23">
        <v>0</v>
      </c>
      <c r="H100" s="24">
        <v>0</v>
      </c>
    </row>
    <row r="101" spans="1:8">
      <c r="A101" s="19" t="s">
        <v>325</v>
      </c>
      <c r="B101" s="21">
        <v>1</v>
      </c>
      <c r="C101" s="21">
        <v>13</v>
      </c>
      <c r="D101" s="22" t="s">
        <v>324</v>
      </c>
      <c r="E101" s="9" t="s">
        <v>310</v>
      </c>
      <c r="F101" s="23">
        <v>3484.4</v>
      </c>
      <c r="G101" s="23">
        <v>2581.3000000000002</v>
      </c>
      <c r="H101" s="24">
        <v>0.74081620939042592</v>
      </c>
    </row>
    <row r="102" spans="1:8">
      <c r="A102" s="19" t="s">
        <v>313</v>
      </c>
      <c r="B102" s="21">
        <v>1</v>
      </c>
      <c r="C102" s="21">
        <v>13</v>
      </c>
      <c r="D102" s="22" t="s">
        <v>318</v>
      </c>
      <c r="E102" s="9" t="s">
        <v>310</v>
      </c>
      <c r="F102" s="23">
        <v>2066.4</v>
      </c>
      <c r="G102" s="23">
        <v>1734</v>
      </c>
      <c r="H102" s="24">
        <v>0.83914053426248547</v>
      </c>
    </row>
    <row r="103" spans="1:8" ht="51">
      <c r="A103" s="19" t="s">
        <v>309</v>
      </c>
      <c r="B103" s="21">
        <v>1</v>
      </c>
      <c r="C103" s="21">
        <v>13</v>
      </c>
      <c r="D103" s="22" t="s">
        <v>318</v>
      </c>
      <c r="E103" s="9" t="s">
        <v>308</v>
      </c>
      <c r="F103" s="23">
        <v>2039.3</v>
      </c>
      <c r="G103" s="23">
        <v>1709.8</v>
      </c>
      <c r="H103" s="24">
        <v>0.83842494973765502</v>
      </c>
    </row>
    <row r="104" spans="1:8" ht="25.5">
      <c r="A104" s="19" t="s">
        <v>323</v>
      </c>
      <c r="B104" s="21">
        <v>1</v>
      </c>
      <c r="C104" s="21">
        <v>13</v>
      </c>
      <c r="D104" s="22" t="s">
        <v>318</v>
      </c>
      <c r="E104" s="9" t="s">
        <v>322</v>
      </c>
      <c r="F104" s="23">
        <v>5.0999999999999996</v>
      </c>
      <c r="G104" s="23">
        <v>5.0999999999999996</v>
      </c>
      <c r="H104" s="24">
        <v>1</v>
      </c>
    </row>
    <row r="105" spans="1:8" ht="51">
      <c r="A105" s="19" t="s">
        <v>309</v>
      </c>
      <c r="B105" s="21">
        <v>1</v>
      </c>
      <c r="C105" s="21">
        <v>13</v>
      </c>
      <c r="D105" s="22" t="s">
        <v>318</v>
      </c>
      <c r="E105" s="9" t="s">
        <v>308</v>
      </c>
      <c r="F105" s="23">
        <v>1.2</v>
      </c>
      <c r="G105" s="23">
        <v>1.2</v>
      </c>
      <c r="H105" s="24">
        <v>1</v>
      </c>
    </row>
    <row r="106" spans="1:8" ht="25.5">
      <c r="A106" s="19" t="s">
        <v>323</v>
      </c>
      <c r="B106" s="21">
        <v>1</v>
      </c>
      <c r="C106" s="21">
        <v>13</v>
      </c>
      <c r="D106" s="22" t="s">
        <v>318</v>
      </c>
      <c r="E106" s="9" t="s">
        <v>322</v>
      </c>
      <c r="F106" s="23">
        <v>6.7</v>
      </c>
      <c r="G106" s="23">
        <v>6.7</v>
      </c>
      <c r="H106" s="24">
        <v>1</v>
      </c>
    </row>
    <row r="107" spans="1:8">
      <c r="A107" s="19" t="s">
        <v>319</v>
      </c>
      <c r="B107" s="21">
        <v>1</v>
      </c>
      <c r="C107" s="21">
        <v>13</v>
      </c>
      <c r="D107" s="22" t="s">
        <v>318</v>
      </c>
      <c r="E107" s="9" t="s">
        <v>317</v>
      </c>
      <c r="F107" s="23">
        <v>1.2</v>
      </c>
      <c r="G107" s="23">
        <v>0.9</v>
      </c>
      <c r="H107" s="24">
        <v>0.75</v>
      </c>
    </row>
    <row r="108" spans="1:8" ht="25.5">
      <c r="A108" s="19" t="s">
        <v>323</v>
      </c>
      <c r="B108" s="21">
        <v>1</v>
      </c>
      <c r="C108" s="21">
        <v>13</v>
      </c>
      <c r="D108" s="22" t="s">
        <v>318</v>
      </c>
      <c r="E108" s="9" t="s">
        <v>322</v>
      </c>
      <c r="F108" s="23">
        <v>12.9</v>
      </c>
      <c r="G108" s="23">
        <v>10.4</v>
      </c>
      <c r="H108" s="24">
        <v>0.80620155038759689</v>
      </c>
    </row>
    <row r="109" spans="1:8" ht="38.25">
      <c r="A109" s="19" t="s">
        <v>311</v>
      </c>
      <c r="B109" s="21">
        <v>1</v>
      </c>
      <c r="C109" s="21">
        <v>13</v>
      </c>
      <c r="D109" s="22" t="s">
        <v>316</v>
      </c>
      <c r="E109" s="9" t="s">
        <v>310</v>
      </c>
      <c r="F109" s="23">
        <v>1418</v>
      </c>
      <c r="G109" s="23">
        <v>847.3</v>
      </c>
      <c r="H109" s="24">
        <v>0.59753173483779964</v>
      </c>
    </row>
    <row r="110" spans="1:8" ht="51">
      <c r="A110" s="19" t="s">
        <v>309</v>
      </c>
      <c r="B110" s="21">
        <v>1</v>
      </c>
      <c r="C110" s="21">
        <v>13</v>
      </c>
      <c r="D110" s="22" t="s">
        <v>316</v>
      </c>
      <c r="E110" s="9" t="s">
        <v>308</v>
      </c>
      <c r="F110" s="23">
        <v>1418</v>
      </c>
      <c r="G110" s="23">
        <v>847.3</v>
      </c>
      <c r="H110" s="24">
        <v>0.59753173483779964</v>
      </c>
    </row>
    <row r="111" spans="1:8" ht="25.5">
      <c r="A111" s="19" t="s">
        <v>415</v>
      </c>
      <c r="B111" s="21">
        <v>1</v>
      </c>
      <c r="C111" s="21">
        <v>13</v>
      </c>
      <c r="D111" s="22" t="s">
        <v>414</v>
      </c>
      <c r="E111" s="9" t="s">
        <v>310</v>
      </c>
      <c r="F111" s="23">
        <v>185.9</v>
      </c>
      <c r="G111" s="23">
        <v>139.4</v>
      </c>
      <c r="H111" s="24">
        <v>0.74986551909628829</v>
      </c>
    </row>
    <row r="112" spans="1:8">
      <c r="A112" s="19" t="s">
        <v>413</v>
      </c>
      <c r="B112" s="21">
        <v>1</v>
      </c>
      <c r="C112" s="21">
        <v>13</v>
      </c>
      <c r="D112" s="22" t="s">
        <v>412</v>
      </c>
      <c r="E112" s="9" t="s">
        <v>310</v>
      </c>
      <c r="F112" s="23">
        <v>185.9</v>
      </c>
      <c r="G112" s="23">
        <v>139.4</v>
      </c>
      <c r="H112" s="24">
        <v>0.74986551909628829</v>
      </c>
    </row>
    <row r="113" spans="1:8" ht="25.5">
      <c r="A113" s="19" t="s">
        <v>515</v>
      </c>
      <c r="B113" s="21">
        <v>1</v>
      </c>
      <c r="C113" s="21">
        <v>13</v>
      </c>
      <c r="D113" s="22" t="s">
        <v>514</v>
      </c>
      <c r="E113" s="9" t="s">
        <v>310</v>
      </c>
      <c r="F113" s="23">
        <v>185.9</v>
      </c>
      <c r="G113" s="23">
        <v>139.4</v>
      </c>
      <c r="H113" s="24">
        <v>0.74986551909628829</v>
      </c>
    </row>
    <row r="114" spans="1:8">
      <c r="A114" s="19" t="s">
        <v>319</v>
      </c>
      <c r="B114" s="21">
        <v>1</v>
      </c>
      <c r="C114" s="21">
        <v>13</v>
      </c>
      <c r="D114" s="22" t="s">
        <v>514</v>
      </c>
      <c r="E114" s="9" t="s">
        <v>317</v>
      </c>
      <c r="F114" s="23">
        <v>88.1</v>
      </c>
      <c r="G114" s="23">
        <v>87.8</v>
      </c>
      <c r="H114" s="24">
        <v>0.99659477866061297</v>
      </c>
    </row>
    <row r="115" spans="1:8" ht="25.5">
      <c r="A115" s="19" t="s">
        <v>323</v>
      </c>
      <c r="B115" s="21">
        <v>1</v>
      </c>
      <c r="C115" s="21">
        <v>13</v>
      </c>
      <c r="D115" s="22" t="s">
        <v>514</v>
      </c>
      <c r="E115" s="9" t="s">
        <v>322</v>
      </c>
      <c r="F115" s="23">
        <v>11.2</v>
      </c>
      <c r="G115" s="23">
        <v>7.8</v>
      </c>
      <c r="H115" s="24">
        <v>0.69642857142857151</v>
      </c>
    </row>
    <row r="116" spans="1:8">
      <c r="A116" s="19" t="s">
        <v>319</v>
      </c>
      <c r="B116" s="21">
        <v>1</v>
      </c>
      <c r="C116" s="21">
        <v>13</v>
      </c>
      <c r="D116" s="22" t="s">
        <v>514</v>
      </c>
      <c r="E116" s="9" t="s">
        <v>317</v>
      </c>
      <c r="F116" s="23">
        <v>86.6</v>
      </c>
      <c r="G116" s="23">
        <v>43.9</v>
      </c>
      <c r="H116" s="24">
        <v>0.50692840646651272</v>
      </c>
    </row>
    <row r="117" spans="1:8">
      <c r="A117" s="19" t="s">
        <v>637</v>
      </c>
      <c r="B117" s="21">
        <v>1</v>
      </c>
      <c r="C117" s="21">
        <v>13</v>
      </c>
      <c r="D117" s="22" t="s">
        <v>636</v>
      </c>
      <c r="E117" s="9" t="s">
        <v>310</v>
      </c>
      <c r="F117" s="23">
        <v>16496.3</v>
      </c>
      <c r="G117" s="23">
        <v>12982</v>
      </c>
      <c r="H117" s="24">
        <v>0.78696434958142136</v>
      </c>
    </row>
    <row r="118" spans="1:8" ht="25.5">
      <c r="A118" s="19" t="s">
        <v>635</v>
      </c>
      <c r="B118" s="21">
        <v>1</v>
      </c>
      <c r="C118" s="21">
        <v>13</v>
      </c>
      <c r="D118" s="22" t="s">
        <v>634</v>
      </c>
      <c r="E118" s="9" t="s">
        <v>310</v>
      </c>
      <c r="F118" s="23">
        <v>10996.3</v>
      </c>
      <c r="G118" s="23">
        <v>8634.2000000000007</v>
      </c>
      <c r="H118" s="24">
        <v>0.78519138255595078</v>
      </c>
    </row>
    <row r="119" spans="1:8" ht="51">
      <c r="A119" s="19" t="s">
        <v>309</v>
      </c>
      <c r="B119" s="21">
        <v>1</v>
      </c>
      <c r="C119" s="21">
        <v>13</v>
      </c>
      <c r="D119" s="22" t="s">
        <v>634</v>
      </c>
      <c r="E119" s="9" t="s">
        <v>308</v>
      </c>
      <c r="F119" s="23">
        <v>10783.5</v>
      </c>
      <c r="G119" s="23">
        <v>8426</v>
      </c>
      <c r="H119" s="24">
        <v>0.78137895859414852</v>
      </c>
    </row>
    <row r="120" spans="1:8" ht="25.5">
      <c r="A120" s="19" t="s">
        <v>323</v>
      </c>
      <c r="B120" s="21">
        <v>1</v>
      </c>
      <c r="C120" s="21">
        <v>13</v>
      </c>
      <c r="D120" s="22" t="s">
        <v>634</v>
      </c>
      <c r="E120" s="9" t="s">
        <v>322</v>
      </c>
      <c r="F120" s="23">
        <v>70.599999999999994</v>
      </c>
      <c r="G120" s="23">
        <v>67</v>
      </c>
      <c r="H120" s="24">
        <v>0.9490084985835695</v>
      </c>
    </row>
    <row r="121" spans="1:8" ht="51">
      <c r="A121" s="19" t="s">
        <v>309</v>
      </c>
      <c r="B121" s="21">
        <v>1</v>
      </c>
      <c r="C121" s="21">
        <v>13</v>
      </c>
      <c r="D121" s="22" t="s">
        <v>634</v>
      </c>
      <c r="E121" s="9" t="s">
        <v>308</v>
      </c>
      <c r="F121" s="23">
        <v>3.6</v>
      </c>
      <c r="G121" s="23">
        <v>3.6</v>
      </c>
      <c r="H121" s="24">
        <v>1</v>
      </c>
    </row>
    <row r="122" spans="1:8">
      <c r="A122" s="19" t="s">
        <v>319</v>
      </c>
      <c r="B122" s="21">
        <v>1</v>
      </c>
      <c r="C122" s="21">
        <v>13</v>
      </c>
      <c r="D122" s="22" t="s">
        <v>634</v>
      </c>
      <c r="E122" s="9" t="s">
        <v>317</v>
      </c>
      <c r="F122" s="23">
        <v>0</v>
      </c>
      <c r="G122" s="23">
        <v>0</v>
      </c>
      <c r="H122" s="24">
        <v>0</v>
      </c>
    </row>
    <row r="123" spans="1:8" ht="25.5">
      <c r="A123" s="19" t="s">
        <v>323</v>
      </c>
      <c r="B123" s="21">
        <v>1</v>
      </c>
      <c r="C123" s="21">
        <v>13</v>
      </c>
      <c r="D123" s="22" t="s">
        <v>634</v>
      </c>
      <c r="E123" s="9" t="s">
        <v>322</v>
      </c>
      <c r="F123" s="23">
        <v>138.6</v>
      </c>
      <c r="G123" s="23">
        <v>137.6</v>
      </c>
      <c r="H123" s="24">
        <v>0.99278499278499277</v>
      </c>
    </row>
    <row r="124" spans="1:8" ht="38.25">
      <c r="A124" s="19" t="s">
        <v>311</v>
      </c>
      <c r="B124" s="21">
        <v>1</v>
      </c>
      <c r="C124" s="21">
        <v>13</v>
      </c>
      <c r="D124" s="22" t="s">
        <v>633</v>
      </c>
      <c r="E124" s="9" t="s">
        <v>310</v>
      </c>
      <c r="F124" s="23">
        <v>5500</v>
      </c>
      <c r="G124" s="23">
        <v>4347.8999999999996</v>
      </c>
      <c r="H124" s="24">
        <v>0.79052727272727263</v>
      </c>
    </row>
    <row r="125" spans="1:8" ht="51">
      <c r="A125" s="19" t="s">
        <v>309</v>
      </c>
      <c r="B125" s="21">
        <v>1</v>
      </c>
      <c r="C125" s="21">
        <v>13</v>
      </c>
      <c r="D125" s="22" t="s">
        <v>633</v>
      </c>
      <c r="E125" s="9" t="s">
        <v>308</v>
      </c>
      <c r="F125" s="23">
        <v>5500</v>
      </c>
      <c r="G125" s="23">
        <v>4347.8999999999996</v>
      </c>
      <c r="H125" s="24">
        <v>0.79052727272727263</v>
      </c>
    </row>
    <row r="126" spans="1:8" ht="25.5">
      <c r="A126" s="19" t="s">
        <v>604</v>
      </c>
      <c r="B126" s="21">
        <v>1</v>
      </c>
      <c r="C126" s="21">
        <v>13</v>
      </c>
      <c r="D126" s="22" t="s">
        <v>603</v>
      </c>
      <c r="E126" s="9" t="s">
        <v>310</v>
      </c>
      <c r="F126" s="23">
        <v>14241.5</v>
      </c>
      <c r="G126" s="23">
        <v>11294.7</v>
      </c>
      <c r="H126" s="24">
        <v>0.79308359372257142</v>
      </c>
    </row>
    <row r="127" spans="1:8">
      <c r="A127" s="19" t="s">
        <v>602</v>
      </c>
      <c r="B127" s="21">
        <v>1</v>
      </c>
      <c r="C127" s="21">
        <v>13</v>
      </c>
      <c r="D127" s="22" t="s">
        <v>601</v>
      </c>
      <c r="E127" s="9" t="s">
        <v>310</v>
      </c>
      <c r="F127" s="23">
        <v>899.3</v>
      </c>
      <c r="G127" s="23">
        <v>726.5</v>
      </c>
      <c r="H127" s="24">
        <v>0.80785055042811083</v>
      </c>
    </row>
    <row r="128" spans="1:8" ht="25.5">
      <c r="A128" s="19" t="s">
        <v>572</v>
      </c>
      <c r="B128" s="21">
        <v>1</v>
      </c>
      <c r="C128" s="21">
        <v>13</v>
      </c>
      <c r="D128" s="22" t="s">
        <v>601</v>
      </c>
      <c r="E128" s="9" t="s">
        <v>570</v>
      </c>
      <c r="F128" s="23">
        <v>899.3</v>
      </c>
      <c r="G128" s="23">
        <v>726.5</v>
      </c>
      <c r="H128" s="24">
        <v>0.80785055042811083</v>
      </c>
    </row>
    <row r="129" spans="1:8">
      <c r="A129" s="19" t="s">
        <v>600</v>
      </c>
      <c r="B129" s="21">
        <v>1</v>
      </c>
      <c r="C129" s="21">
        <v>13</v>
      </c>
      <c r="D129" s="22" t="s">
        <v>599</v>
      </c>
      <c r="E129" s="9" t="s">
        <v>310</v>
      </c>
      <c r="F129" s="23">
        <v>13342.2</v>
      </c>
      <c r="G129" s="23">
        <v>10568.2</v>
      </c>
      <c r="H129" s="24">
        <v>0.79208826130623133</v>
      </c>
    </row>
    <row r="130" spans="1:8" ht="25.5">
      <c r="A130" s="19" t="s">
        <v>572</v>
      </c>
      <c r="B130" s="21">
        <v>1</v>
      </c>
      <c r="C130" s="21">
        <v>13</v>
      </c>
      <c r="D130" s="22" t="s">
        <v>599</v>
      </c>
      <c r="E130" s="9" t="s">
        <v>570</v>
      </c>
      <c r="F130" s="23">
        <v>10842.2</v>
      </c>
      <c r="G130" s="23">
        <v>8187.4</v>
      </c>
      <c r="H130" s="24">
        <v>0.75514194536164236</v>
      </c>
    </row>
    <row r="131" spans="1:8" ht="38.25">
      <c r="A131" s="19" t="s">
        <v>311</v>
      </c>
      <c r="B131" s="21">
        <v>1</v>
      </c>
      <c r="C131" s="21">
        <v>13</v>
      </c>
      <c r="D131" s="22" t="s">
        <v>598</v>
      </c>
      <c r="E131" s="9" t="s">
        <v>310</v>
      </c>
      <c r="F131" s="23">
        <v>2500</v>
      </c>
      <c r="G131" s="23">
        <v>2380.9</v>
      </c>
      <c r="H131" s="24">
        <v>0.95235999999999998</v>
      </c>
    </row>
    <row r="132" spans="1:8" ht="25.5">
      <c r="A132" s="19" t="s">
        <v>572</v>
      </c>
      <c r="B132" s="21">
        <v>1</v>
      </c>
      <c r="C132" s="21">
        <v>13</v>
      </c>
      <c r="D132" s="22" t="s">
        <v>598</v>
      </c>
      <c r="E132" s="9" t="s">
        <v>570</v>
      </c>
      <c r="F132" s="23">
        <v>2500</v>
      </c>
      <c r="G132" s="23">
        <v>2380.9</v>
      </c>
      <c r="H132" s="24">
        <v>0.95235999999999998</v>
      </c>
    </row>
    <row r="133" spans="1:8" ht="38.25">
      <c r="A133" s="19" t="s">
        <v>613</v>
      </c>
      <c r="B133" s="21">
        <v>1</v>
      </c>
      <c r="C133" s="21">
        <v>13</v>
      </c>
      <c r="D133" s="22" t="s">
        <v>612</v>
      </c>
      <c r="E133" s="9" t="s">
        <v>310</v>
      </c>
      <c r="F133" s="23">
        <v>765.1</v>
      </c>
      <c r="G133" s="23">
        <v>569.70000000000005</v>
      </c>
      <c r="H133" s="24">
        <v>0.74460854790223507</v>
      </c>
    </row>
    <row r="134" spans="1:8" ht="25.5">
      <c r="A134" s="19" t="s">
        <v>611</v>
      </c>
      <c r="B134" s="21">
        <v>1</v>
      </c>
      <c r="C134" s="21">
        <v>13</v>
      </c>
      <c r="D134" s="22" t="s">
        <v>610</v>
      </c>
      <c r="E134" s="9" t="s">
        <v>310</v>
      </c>
      <c r="F134" s="23">
        <v>765.1</v>
      </c>
      <c r="G134" s="23">
        <v>569.70000000000005</v>
      </c>
      <c r="H134" s="24">
        <v>0.74460854790223507</v>
      </c>
    </row>
    <row r="135" spans="1:8" ht="25.5">
      <c r="A135" s="19" t="s">
        <v>632</v>
      </c>
      <c r="B135" s="21">
        <v>1</v>
      </c>
      <c r="C135" s="21">
        <v>13</v>
      </c>
      <c r="D135" s="22" t="s">
        <v>631</v>
      </c>
      <c r="E135" s="9" t="s">
        <v>310</v>
      </c>
      <c r="F135" s="23">
        <v>109.9</v>
      </c>
      <c r="G135" s="23">
        <v>81.900000000000006</v>
      </c>
      <c r="H135" s="24">
        <v>0.74522292993630579</v>
      </c>
    </row>
    <row r="136" spans="1:8" ht="25.5">
      <c r="A136" s="19" t="s">
        <v>323</v>
      </c>
      <c r="B136" s="21">
        <v>1</v>
      </c>
      <c r="C136" s="21">
        <v>13</v>
      </c>
      <c r="D136" s="22" t="s">
        <v>631</v>
      </c>
      <c r="E136" s="9" t="s">
        <v>322</v>
      </c>
      <c r="F136" s="23">
        <v>109.9</v>
      </c>
      <c r="G136" s="23">
        <v>81.900000000000006</v>
      </c>
      <c r="H136" s="24">
        <v>0.74522292993630579</v>
      </c>
    </row>
    <row r="137" spans="1:8" ht="25.5">
      <c r="A137" s="19" t="s">
        <v>630</v>
      </c>
      <c r="B137" s="21">
        <v>1</v>
      </c>
      <c r="C137" s="21">
        <v>13</v>
      </c>
      <c r="D137" s="22" t="s">
        <v>629</v>
      </c>
      <c r="E137" s="9" t="s">
        <v>310</v>
      </c>
      <c r="F137" s="23">
        <v>655.20000000000005</v>
      </c>
      <c r="G137" s="23">
        <v>487.9</v>
      </c>
      <c r="H137" s="24">
        <v>0.74465811965811957</v>
      </c>
    </row>
    <row r="138" spans="1:8" ht="25.5">
      <c r="A138" s="19" t="s">
        <v>323</v>
      </c>
      <c r="B138" s="21">
        <v>1</v>
      </c>
      <c r="C138" s="21">
        <v>13</v>
      </c>
      <c r="D138" s="22" t="s">
        <v>629</v>
      </c>
      <c r="E138" s="9" t="s">
        <v>322</v>
      </c>
      <c r="F138" s="23">
        <v>655.20000000000005</v>
      </c>
      <c r="G138" s="23">
        <v>487.9</v>
      </c>
      <c r="H138" s="24">
        <v>0.74465811965811957</v>
      </c>
    </row>
    <row r="139" spans="1:8" ht="38.25">
      <c r="A139" s="19" t="s">
        <v>513</v>
      </c>
      <c r="B139" s="21">
        <v>1</v>
      </c>
      <c r="C139" s="21">
        <v>13</v>
      </c>
      <c r="D139" s="22" t="s">
        <v>512</v>
      </c>
      <c r="E139" s="9" t="s">
        <v>310</v>
      </c>
      <c r="F139" s="23">
        <v>21</v>
      </c>
      <c r="G139" s="23">
        <v>0</v>
      </c>
      <c r="H139" s="24">
        <v>0</v>
      </c>
    </row>
    <row r="140" spans="1:8" ht="25.5">
      <c r="A140" s="19" t="s">
        <v>511</v>
      </c>
      <c r="B140" s="21">
        <v>1</v>
      </c>
      <c r="C140" s="21">
        <v>13</v>
      </c>
      <c r="D140" s="22" t="s">
        <v>510</v>
      </c>
      <c r="E140" s="9" t="s">
        <v>310</v>
      </c>
      <c r="F140" s="23">
        <v>21</v>
      </c>
      <c r="G140" s="23">
        <v>0</v>
      </c>
      <c r="H140" s="24">
        <v>0</v>
      </c>
    </row>
    <row r="141" spans="1:8">
      <c r="A141" s="19" t="s">
        <v>509</v>
      </c>
      <c r="B141" s="21">
        <v>1</v>
      </c>
      <c r="C141" s="21">
        <v>13</v>
      </c>
      <c r="D141" s="22" t="s">
        <v>508</v>
      </c>
      <c r="E141" s="9" t="s">
        <v>310</v>
      </c>
      <c r="F141" s="23">
        <v>21</v>
      </c>
      <c r="G141" s="23">
        <v>0</v>
      </c>
      <c r="H141" s="24">
        <v>0</v>
      </c>
    </row>
    <row r="142" spans="1:8" ht="25.5">
      <c r="A142" s="19" t="s">
        <v>323</v>
      </c>
      <c r="B142" s="21">
        <v>1</v>
      </c>
      <c r="C142" s="21">
        <v>13</v>
      </c>
      <c r="D142" s="22" t="s">
        <v>508</v>
      </c>
      <c r="E142" s="9" t="s">
        <v>322</v>
      </c>
      <c r="F142" s="23">
        <v>21</v>
      </c>
      <c r="G142" s="23">
        <v>0</v>
      </c>
      <c r="H142" s="24">
        <v>0</v>
      </c>
    </row>
    <row r="143" spans="1:8" ht="38.25">
      <c r="A143" s="19" t="s">
        <v>593</v>
      </c>
      <c r="B143" s="21">
        <v>1</v>
      </c>
      <c r="C143" s="21">
        <v>13</v>
      </c>
      <c r="D143" s="22" t="s">
        <v>592</v>
      </c>
      <c r="E143" s="9" t="s">
        <v>310</v>
      </c>
      <c r="F143" s="23">
        <v>760</v>
      </c>
      <c r="G143" s="23">
        <v>102</v>
      </c>
      <c r="H143" s="24">
        <v>0.13421052631578947</v>
      </c>
    </row>
    <row r="144" spans="1:8" ht="38.25">
      <c r="A144" s="19" t="s">
        <v>591</v>
      </c>
      <c r="B144" s="21">
        <v>1</v>
      </c>
      <c r="C144" s="21">
        <v>13</v>
      </c>
      <c r="D144" s="22" t="s">
        <v>590</v>
      </c>
      <c r="E144" s="9" t="s">
        <v>310</v>
      </c>
      <c r="F144" s="23">
        <v>760</v>
      </c>
      <c r="G144" s="23">
        <v>102</v>
      </c>
      <c r="H144" s="24">
        <v>0.13421052631578947</v>
      </c>
    </row>
    <row r="145" spans="1:8" ht="51">
      <c r="A145" s="19" t="s">
        <v>589</v>
      </c>
      <c r="B145" s="21">
        <v>1</v>
      </c>
      <c r="C145" s="21">
        <v>13</v>
      </c>
      <c r="D145" s="22" t="s">
        <v>588</v>
      </c>
      <c r="E145" s="9" t="s">
        <v>310</v>
      </c>
      <c r="F145" s="23">
        <v>550</v>
      </c>
      <c r="G145" s="23">
        <v>0</v>
      </c>
      <c r="H145" s="24">
        <v>0</v>
      </c>
    </row>
    <row r="146" spans="1:8" ht="25.5">
      <c r="A146" s="19" t="s">
        <v>323</v>
      </c>
      <c r="B146" s="21">
        <v>1</v>
      </c>
      <c r="C146" s="21">
        <v>13</v>
      </c>
      <c r="D146" s="22" t="s">
        <v>588</v>
      </c>
      <c r="E146" s="9" t="s">
        <v>322</v>
      </c>
      <c r="F146" s="23">
        <v>550</v>
      </c>
      <c r="G146" s="23">
        <v>0</v>
      </c>
      <c r="H146" s="24">
        <v>0</v>
      </c>
    </row>
    <row r="147" spans="1:8" ht="25.5">
      <c r="A147" s="19" t="s">
        <v>597</v>
      </c>
      <c r="B147" s="21">
        <v>1</v>
      </c>
      <c r="C147" s="21">
        <v>13</v>
      </c>
      <c r="D147" s="22" t="s">
        <v>596</v>
      </c>
      <c r="E147" s="9" t="s">
        <v>310</v>
      </c>
      <c r="F147" s="23">
        <v>150</v>
      </c>
      <c r="G147" s="23">
        <v>42</v>
      </c>
      <c r="H147" s="24">
        <v>0.28000000000000003</v>
      </c>
    </row>
    <row r="148" spans="1:8" ht="25.5">
      <c r="A148" s="19" t="s">
        <v>323</v>
      </c>
      <c r="B148" s="21">
        <v>1</v>
      </c>
      <c r="C148" s="21">
        <v>13</v>
      </c>
      <c r="D148" s="22" t="s">
        <v>596</v>
      </c>
      <c r="E148" s="9" t="s">
        <v>322</v>
      </c>
      <c r="F148" s="23">
        <v>150</v>
      </c>
      <c r="G148" s="23">
        <v>42</v>
      </c>
      <c r="H148" s="24">
        <v>0.28000000000000003</v>
      </c>
    </row>
    <row r="149" spans="1:8">
      <c r="A149" s="19" t="s">
        <v>587</v>
      </c>
      <c r="B149" s="21">
        <v>1</v>
      </c>
      <c r="C149" s="21">
        <v>13</v>
      </c>
      <c r="D149" s="22" t="s">
        <v>586</v>
      </c>
      <c r="E149" s="9" t="s">
        <v>310</v>
      </c>
      <c r="F149" s="23">
        <v>60</v>
      </c>
      <c r="G149" s="23">
        <v>60</v>
      </c>
      <c r="H149" s="24">
        <v>1</v>
      </c>
    </row>
    <row r="150" spans="1:8" ht="25.5">
      <c r="A150" s="19" t="s">
        <v>323</v>
      </c>
      <c r="B150" s="21">
        <v>1</v>
      </c>
      <c r="C150" s="21">
        <v>13</v>
      </c>
      <c r="D150" s="22" t="s">
        <v>586</v>
      </c>
      <c r="E150" s="9" t="s">
        <v>322</v>
      </c>
      <c r="F150" s="23">
        <v>60</v>
      </c>
      <c r="G150" s="23">
        <v>60</v>
      </c>
      <c r="H150" s="24">
        <v>1</v>
      </c>
    </row>
    <row r="151" spans="1:8" ht="38.25">
      <c r="A151" s="19" t="s">
        <v>507</v>
      </c>
      <c r="B151" s="21">
        <v>1</v>
      </c>
      <c r="C151" s="21">
        <v>13</v>
      </c>
      <c r="D151" s="22" t="s">
        <v>506</v>
      </c>
      <c r="E151" s="9" t="s">
        <v>310</v>
      </c>
      <c r="F151" s="23">
        <v>40</v>
      </c>
      <c r="G151" s="23">
        <v>0</v>
      </c>
      <c r="H151" s="24">
        <v>0</v>
      </c>
    </row>
    <row r="152" spans="1:8" ht="83.45" customHeight="1">
      <c r="A152" s="19" t="s">
        <v>505</v>
      </c>
      <c r="B152" s="21">
        <v>1</v>
      </c>
      <c r="C152" s="21">
        <v>13</v>
      </c>
      <c r="D152" s="22" t="s">
        <v>504</v>
      </c>
      <c r="E152" s="9" t="s">
        <v>310</v>
      </c>
      <c r="F152" s="23">
        <v>40</v>
      </c>
      <c r="G152" s="23">
        <v>0</v>
      </c>
      <c r="H152" s="24">
        <v>0</v>
      </c>
    </row>
    <row r="153" spans="1:8" ht="63.75">
      <c r="A153" s="19" t="s">
        <v>503</v>
      </c>
      <c r="B153" s="21">
        <v>1</v>
      </c>
      <c r="C153" s="21">
        <v>13</v>
      </c>
      <c r="D153" s="22" t="s">
        <v>502</v>
      </c>
      <c r="E153" s="9" t="s">
        <v>310</v>
      </c>
      <c r="F153" s="23">
        <v>25</v>
      </c>
      <c r="G153" s="23">
        <v>0</v>
      </c>
      <c r="H153" s="24">
        <v>0</v>
      </c>
    </row>
    <row r="154" spans="1:8" ht="25.5">
      <c r="A154" s="19" t="s">
        <v>323</v>
      </c>
      <c r="B154" s="21">
        <v>1</v>
      </c>
      <c r="C154" s="21">
        <v>13</v>
      </c>
      <c r="D154" s="22" t="s">
        <v>502</v>
      </c>
      <c r="E154" s="9" t="s">
        <v>322</v>
      </c>
      <c r="F154" s="23">
        <v>25</v>
      </c>
      <c r="G154" s="23">
        <v>0</v>
      </c>
      <c r="H154" s="24">
        <v>0</v>
      </c>
    </row>
    <row r="155" spans="1:8" ht="38.25">
      <c r="A155" s="19" t="s">
        <v>501</v>
      </c>
      <c r="B155" s="21">
        <v>1</v>
      </c>
      <c r="C155" s="21">
        <v>13</v>
      </c>
      <c r="D155" s="22" t="s">
        <v>500</v>
      </c>
      <c r="E155" s="9" t="s">
        <v>310</v>
      </c>
      <c r="F155" s="23">
        <v>10</v>
      </c>
      <c r="G155" s="23">
        <v>0</v>
      </c>
      <c r="H155" s="24">
        <v>0</v>
      </c>
    </row>
    <row r="156" spans="1:8" ht="25.5">
      <c r="A156" s="19" t="s">
        <v>323</v>
      </c>
      <c r="B156" s="21">
        <v>1</v>
      </c>
      <c r="C156" s="21">
        <v>13</v>
      </c>
      <c r="D156" s="22" t="s">
        <v>500</v>
      </c>
      <c r="E156" s="9" t="s">
        <v>322</v>
      </c>
      <c r="F156" s="23">
        <v>10</v>
      </c>
      <c r="G156" s="23">
        <v>0</v>
      </c>
      <c r="H156" s="24">
        <v>0</v>
      </c>
    </row>
    <row r="157" spans="1:8" ht="38.25">
      <c r="A157" s="19" t="s">
        <v>499</v>
      </c>
      <c r="B157" s="21">
        <v>1</v>
      </c>
      <c r="C157" s="21">
        <v>13</v>
      </c>
      <c r="D157" s="22" t="s">
        <v>498</v>
      </c>
      <c r="E157" s="9" t="s">
        <v>310</v>
      </c>
      <c r="F157" s="23">
        <v>5</v>
      </c>
      <c r="G157" s="23">
        <v>0</v>
      </c>
      <c r="H157" s="24">
        <v>0</v>
      </c>
    </row>
    <row r="158" spans="1:8" ht="25.5">
      <c r="A158" s="19" t="s">
        <v>323</v>
      </c>
      <c r="B158" s="21">
        <v>1</v>
      </c>
      <c r="C158" s="21">
        <v>13</v>
      </c>
      <c r="D158" s="22" t="s">
        <v>498</v>
      </c>
      <c r="E158" s="9" t="s">
        <v>322</v>
      </c>
      <c r="F158" s="23">
        <v>5</v>
      </c>
      <c r="G158" s="23">
        <v>0</v>
      </c>
      <c r="H158" s="24">
        <v>0</v>
      </c>
    </row>
    <row r="159" spans="1:8" ht="38.25">
      <c r="A159" s="19" t="s">
        <v>497</v>
      </c>
      <c r="B159" s="21">
        <v>1</v>
      </c>
      <c r="C159" s="21">
        <v>13</v>
      </c>
      <c r="D159" s="22" t="s">
        <v>496</v>
      </c>
      <c r="E159" s="9" t="s">
        <v>310</v>
      </c>
      <c r="F159" s="23">
        <v>15</v>
      </c>
      <c r="G159" s="23">
        <v>0</v>
      </c>
      <c r="H159" s="24">
        <v>0</v>
      </c>
    </row>
    <row r="160" spans="1:8" ht="124.9" customHeight="1">
      <c r="A160" s="19" t="s">
        <v>495</v>
      </c>
      <c r="B160" s="21">
        <v>1</v>
      </c>
      <c r="C160" s="21">
        <v>13</v>
      </c>
      <c r="D160" s="22" t="s">
        <v>494</v>
      </c>
      <c r="E160" s="9" t="s">
        <v>310</v>
      </c>
      <c r="F160" s="23">
        <v>15</v>
      </c>
      <c r="G160" s="23">
        <v>0</v>
      </c>
      <c r="H160" s="24">
        <v>0</v>
      </c>
    </row>
    <row r="161" spans="1:8" ht="25.5">
      <c r="A161" s="19" t="s">
        <v>493</v>
      </c>
      <c r="B161" s="21">
        <v>1</v>
      </c>
      <c r="C161" s="21">
        <v>13</v>
      </c>
      <c r="D161" s="22" t="s">
        <v>492</v>
      </c>
      <c r="E161" s="9" t="s">
        <v>310</v>
      </c>
      <c r="F161" s="23">
        <v>15</v>
      </c>
      <c r="G161" s="23">
        <v>0</v>
      </c>
      <c r="H161" s="24">
        <v>0</v>
      </c>
    </row>
    <row r="162" spans="1:8" ht="25.5">
      <c r="A162" s="19" t="s">
        <v>323</v>
      </c>
      <c r="B162" s="21">
        <v>1</v>
      </c>
      <c r="C162" s="21">
        <v>13</v>
      </c>
      <c r="D162" s="22" t="s">
        <v>492</v>
      </c>
      <c r="E162" s="9" t="s">
        <v>322</v>
      </c>
      <c r="F162" s="23">
        <v>15</v>
      </c>
      <c r="G162" s="23">
        <v>0</v>
      </c>
      <c r="H162" s="24">
        <v>0</v>
      </c>
    </row>
    <row r="163" spans="1:8" s="10" customFormat="1">
      <c r="A163" s="13" t="s">
        <v>378</v>
      </c>
      <c r="B163" s="15">
        <v>4</v>
      </c>
      <c r="C163" s="15">
        <v>0</v>
      </c>
      <c r="D163" s="16" t="s">
        <v>310</v>
      </c>
      <c r="E163" s="11" t="s">
        <v>310</v>
      </c>
      <c r="F163" s="17">
        <v>10871.4</v>
      </c>
      <c r="G163" s="17">
        <v>2016.4</v>
      </c>
      <c r="H163" s="18">
        <v>0.1854774913994518</v>
      </c>
    </row>
    <row r="164" spans="1:8" s="10" customFormat="1">
      <c r="A164" s="13" t="s">
        <v>491</v>
      </c>
      <c r="B164" s="15">
        <v>4</v>
      </c>
      <c r="C164" s="15">
        <v>5</v>
      </c>
      <c r="D164" s="16" t="s">
        <v>310</v>
      </c>
      <c r="E164" s="11" t="s">
        <v>310</v>
      </c>
      <c r="F164" s="17">
        <v>603.70000000000005</v>
      </c>
      <c r="G164" s="17">
        <v>155.9</v>
      </c>
      <c r="H164" s="18">
        <v>0.25824084810336256</v>
      </c>
    </row>
    <row r="165" spans="1:8" ht="25.5">
      <c r="A165" s="19" t="s">
        <v>327</v>
      </c>
      <c r="B165" s="21">
        <v>4</v>
      </c>
      <c r="C165" s="21">
        <v>5</v>
      </c>
      <c r="D165" s="22" t="s">
        <v>326</v>
      </c>
      <c r="E165" s="9" t="s">
        <v>310</v>
      </c>
      <c r="F165" s="23">
        <v>603.70000000000005</v>
      </c>
      <c r="G165" s="23">
        <v>155.9</v>
      </c>
      <c r="H165" s="24">
        <v>0.25824084810336256</v>
      </c>
    </row>
    <row r="166" spans="1:8" ht="25.5">
      <c r="A166" s="19" t="s">
        <v>346</v>
      </c>
      <c r="B166" s="21">
        <v>4</v>
      </c>
      <c r="C166" s="21">
        <v>5</v>
      </c>
      <c r="D166" s="22" t="s">
        <v>345</v>
      </c>
      <c r="E166" s="9" t="s">
        <v>310</v>
      </c>
      <c r="F166" s="23">
        <v>603.70000000000005</v>
      </c>
      <c r="G166" s="23">
        <v>155.9</v>
      </c>
      <c r="H166" s="24">
        <v>0.25824084810336256</v>
      </c>
    </row>
    <row r="167" spans="1:8" ht="38.25">
      <c r="A167" s="19" t="s">
        <v>490</v>
      </c>
      <c r="B167" s="21">
        <v>4</v>
      </c>
      <c r="C167" s="21">
        <v>5</v>
      </c>
      <c r="D167" s="22" t="s">
        <v>489</v>
      </c>
      <c r="E167" s="9" t="s">
        <v>310</v>
      </c>
      <c r="F167" s="23">
        <v>603.70000000000005</v>
      </c>
      <c r="G167" s="23">
        <v>155.9</v>
      </c>
      <c r="H167" s="24">
        <v>0.25824084810336256</v>
      </c>
    </row>
    <row r="168" spans="1:8" ht="25.5">
      <c r="A168" s="19" t="s">
        <v>323</v>
      </c>
      <c r="B168" s="21">
        <v>4</v>
      </c>
      <c r="C168" s="21">
        <v>5</v>
      </c>
      <c r="D168" s="22" t="s">
        <v>489</v>
      </c>
      <c r="E168" s="9" t="s">
        <v>322</v>
      </c>
      <c r="F168" s="23">
        <v>603.70000000000005</v>
      </c>
      <c r="G168" s="23">
        <v>155.9</v>
      </c>
      <c r="H168" s="24">
        <v>0.25824084810336256</v>
      </c>
    </row>
    <row r="169" spans="1:8" s="10" customFormat="1">
      <c r="A169" s="13" t="s">
        <v>377</v>
      </c>
      <c r="B169" s="15">
        <v>4</v>
      </c>
      <c r="C169" s="15">
        <v>9</v>
      </c>
      <c r="D169" s="16" t="s">
        <v>310</v>
      </c>
      <c r="E169" s="11" t="s">
        <v>310</v>
      </c>
      <c r="F169" s="17">
        <v>9487.2999999999993</v>
      </c>
      <c r="G169" s="17">
        <v>1524.4</v>
      </c>
      <c r="H169" s="18">
        <v>0.16067795895565654</v>
      </c>
    </row>
    <row r="170" spans="1:8">
      <c r="A170" s="19" t="s">
        <v>376</v>
      </c>
      <c r="B170" s="21">
        <v>4</v>
      </c>
      <c r="C170" s="21">
        <v>9</v>
      </c>
      <c r="D170" s="22" t="s">
        <v>375</v>
      </c>
      <c r="E170" s="9" t="s">
        <v>310</v>
      </c>
      <c r="F170" s="23">
        <v>9487.2999999999993</v>
      </c>
      <c r="G170" s="23">
        <v>1524.4</v>
      </c>
      <c r="H170" s="24">
        <v>0.16067795895565654</v>
      </c>
    </row>
    <row r="171" spans="1:8">
      <c r="A171" s="19" t="s">
        <v>374</v>
      </c>
      <c r="B171" s="21">
        <v>4</v>
      </c>
      <c r="C171" s="21">
        <v>9</v>
      </c>
      <c r="D171" s="22" t="s">
        <v>373</v>
      </c>
      <c r="E171" s="9" t="s">
        <v>310</v>
      </c>
      <c r="F171" s="23">
        <v>9487.2999999999993</v>
      </c>
      <c r="G171" s="23">
        <v>1524.4</v>
      </c>
      <c r="H171" s="24">
        <v>0.16067795895565654</v>
      </c>
    </row>
    <row r="172" spans="1:8">
      <c r="A172" s="19" t="s">
        <v>372</v>
      </c>
      <c r="B172" s="21">
        <v>4</v>
      </c>
      <c r="C172" s="21">
        <v>9</v>
      </c>
      <c r="D172" s="22" t="s">
        <v>371</v>
      </c>
      <c r="E172" s="9" t="s">
        <v>310</v>
      </c>
      <c r="F172" s="23">
        <v>117.5</v>
      </c>
      <c r="G172" s="23">
        <v>0</v>
      </c>
      <c r="H172" s="24">
        <v>0</v>
      </c>
    </row>
    <row r="173" spans="1:8" ht="25.5">
      <c r="A173" s="19" t="s">
        <v>323</v>
      </c>
      <c r="B173" s="21">
        <v>4</v>
      </c>
      <c r="C173" s="21">
        <v>9</v>
      </c>
      <c r="D173" s="22" t="s">
        <v>371</v>
      </c>
      <c r="E173" s="9" t="s">
        <v>322</v>
      </c>
      <c r="F173" s="23">
        <v>117.5</v>
      </c>
      <c r="G173" s="23">
        <v>0</v>
      </c>
      <c r="H173" s="24">
        <v>0</v>
      </c>
    </row>
    <row r="174" spans="1:8" ht="54.6" customHeight="1">
      <c r="A174" s="19" t="s">
        <v>595</v>
      </c>
      <c r="B174" s="21">
        <v>4</v>
      </c>
      <c r="C174" s="21">
        <v>9</v>
      </c>
      <c r="D174" s="22" t="s">
        <v>594</v>
      </c>
      <c r="E174" s="9" t="s">
        <v>310</v>
      </c>
      <c r="F174" s="23">
        <v>9369.7999999999993</v>
      </c>
      <c r="G174" s="23">
        <v>1524.4</v>
      </c>
      <c r="H174" s="24">
        <v>0.16269290699908218</v>
      </c>
    </row>
    <row r="175" spans="1:8" ht="25.5">
      <c r="A175" s="19" t="s">
        <v>572</v>
      </c>
      <c r="B175" s="21">
        <v>4</v>
      </c>
      <c r="C175" s="21">
        <v>9</v>
      </c>
      <c r="D175" s="22" t="s">
        <v>594</v>
      </c>
      <c r="E175" s="9" t="s">
        <v>570</v>
      </c>
      <c r="F175" s="23">
        <v>9369.7999999999993</v>
      </c>
      <c r="G175" s="23">
        <v>1524.4</v>
      </c>
      <c r="H175" s="24">
        <v>0.16269290699908218</v>
      </c>
    </row>
    <row r="176" spans="1:8" s="10" customFormat="1">
      <c r="A176" s="13" t="s">
        <v>488</v>
      </c>
      <c r="B176" s="15">
        <v>4</v>
      </c>
      <c r="C176" s="15">
        <v>12</v>
      </c>
      <c r="D176" s="16" t="s">
        <v>310</v>
      </c>
      <c r="E176" s="11" t="s">
        <v>310</v>
      </c>
      <c r="F176" s="17">
        <v>780.4</v>
      </c>
      <c r="G176" s="17">
        <v>336.2</v>
      </c>
      <c r="H176" s="18">
        <v>0.43080471553049721</v>
      </c>
    </row>
    <row r="177" spans="1:8" ht="38.25">
      <c r="A177" s="19" t="s">
        <v>593</v>
      </c>
      <c r="B177" s="21">
        <v>4</v>
      </c>
      <c r="C177" s="21">
        <v>12</v>
      </c>
      <c r="D177" s="22" t="s">
        <v>592</v>
      </c>
      <c r="E177" s="9" t="s">
        <v>310</v>
      </c>
      <c r="F177" s="23">
        <v>720.4</v>
      </c>
      <c r="G177" s="23">
        <v>336.2</v>
      </c>
      <c r="H177" s="24">
        <v>0.46668517490283173</v>
      </c>
    </row>
    <row r="178" spans="1:8" ht="38.25">
      <c r="A178" s="19" t="s">
        <v>591</v>
      </c>
      <c r="B178" s="21">
        <v>4</v>
      </c>
      <c r="C178" s="21">
        <v>12</v>
      </c>
      <c r="D178" s="22" t="s">
        <v>590</v>
      </c>
      <c r="E178" s="9" t="s">
        <v>310</v>
      </c>
      <c r="F178" s="23">
        <v>720.4</v>
      </c>
      <c r="G178" s="23">
        <v>336.2</v>
      </c>
      <c r="H178" s="24">
        <v>0.46668517490283173</v>
      </c>
    </row>
    <row r="179" spans="1:8" ht="51">
      <c r="A179" s="19" t="s">
        <v>589</v>
      </c>
      <c r="B179" s="21">
        <v>4</v>
      </c>
      <c r="C179" s="21">
        <v>12</v>
      </c>
      <c r="D179" s="22" t="s">
        <v>588</v>
      </c>
      <c r="E179" s="9" t="s">
        <v>310</v>
      </c>
      <c r="F179" s="23">
        <v>515</v>
      </c>
      <c r="G179" s="23">
        <v>130.9</v>
      </c>
      <c r="H179" s="24">
        <v>0.25417475728155342</v>
      </c>
    </row>
    <row r="180" spans="1:8" ht="25.5">
      <c r="A180" s="19" t="s">
        <v>323</v>
      </c>
      <c r="B180" s="21">
        <v>4</v>
      </c>
      <c r="C180" s="21">
        <v>12</v>
      </c>
      <c r="D180" s="22" t="s">
        <v>588</v>
      </c>
      <c r="E180" s="9" t="s">
        <v>322</v>
      </c>
      <c r="F180" s="23">
        <v>515</v>
      </c>
      <c r="G180" s="23">
        <v>130.9</v>
      </c>
      <c r="H180" s="24">
        <v>0.25417475728155342</v>
      </c>
    </row>
    <row r="181" spans="1:8">
      <c r="A181" s="19" t="s">
        <v>587</v>
      </c>
      <c r="B181" s="21">
        <v>4</v>
      </c>
      <c r="C181" s="21">
        <v>12</v>
      </c>
      <c r="D181" s="22" t="s">
        <v>586</v>
      </c>
      <c r="E181" s="9" t="s">
        <v>310</v>
      </c>
      <c r="F181" s="23">
        <v>205.4</v>
      </c>
      <c r="G181" s="23">
        <v>205.3</v>
      </c>
      <c r="H181" s="24">
        <v>0.99951314508276534</v>
      </c>
    </row>
    <row r="182" spans="1:8" ht="25.5">
      <c r="A182" s="19" t="s">
        <v>323</v>
      </c>
      <c r="B182" s="21">
        <v>4</v>
      </c>
      <c r="C182" s="21">
        <v>12</v>
      </c>
      <c r="D182" s="22" t="s">
        <v>586</v>
      </c>
      <c r="E182" s="9" t="s">
        <v>322</v>
      </c>
      <c r="F182" s="23">
        <v>205.4</v>
      </c>
      <c r="G182" s="23">
        <v>205.3</v>
      </c>
      <c r="H182" s="24">
        <v>0.99951314508276534</v>
      </c>
    </row>
    <row r="183" spans="1:8" ht="38.25">
      <c r="A183" s="19" t="s">
        <v>487</v>
      </c>
      <c r="B183" s="21">
        <v>4</v>
      </c>
      <c r="C183" s="21">
        <v>12</v>
      </c>
      <c r="D183" s="22" t="s">
        <v>486</v>
      </c>
      <c r="E183" s="9" t="s">
        <v>310</v>
      </c>
      <c r="F183" s="23">
        <v>60</v>
      </c>
      <c r="G183" s="23">
        <v>0</v>
      </c>
      <c r="H183" s="24">
        <v>0</v>
      </c>
    </row>
    <row r="184" spans="1:8" ht="38.25">
      <c r="A184" s="19" t="s">
        <v>485</v>
      </c>
      <c r="B184" s="21">
        <v>4</v>
      </c>
      <c r="C184" s="21">
        <v>12</v>
      </c>
      <c r="D184" s="22" t="s">
        <v>484</v>
      </c>
      <c r="E184" s="9" t="s">
        <v>310</v>
      </c>
      <c r="F184" s="23">
        <v>60</v>
      </c>
      <c r="G184" s="23">
        <v>0</v>
      </c>
      <c r="H184" s="24">
        <v>0</v>
      </c>
    </row>
    <row r="185" spans="1:8" ht="38.25">
      <c r="A185" s="19" t="s">
        <v>483</v>
      </c>
      <c r="B185" s="21">
        <v>4</v>
      </c>
      <c r="C185" s="21">
        <v>12</v>
      </c>
      <c r="D185" s="22" t="s">
        <v>482</v>
      </c>
      <c r="E185" s="9" t="s">
        <v>310</v>
      </c>
      <c r="F185" s="23">
        <v>50</v>
      </c>
      <c r="G185" s="23">
        <v>0</v>
      </c>
      <c r="H185" s="24">
        <v>0</v>
      </c>
    </row>
    <row r="186" spans="1:8">
      <c r="A186" s="19" t="s">
        <v>319</v>
      </c>
      <c r="B186" s="21">
        <v>4</v>
      </c>
      <c r="C186" s="21">
        <v>12</v>
      </c>
      <c r="D186" s="22" t="s">
        <v>482</v>
      </c>
      <c r="E186" s="9" t="s">
        <v>317</v>
      </c>
      <c r="F186" s="23">
        <v>50</v>
      </c>
      <c r="G186" s="23">
        <v>0</v>
      </c>
      <c r="H186" s="24">
        <v>0</v>
      </c>
    </row>
    <row r="187" spans="1:8" ht="25.5">
      <c r="A187" s="19" t="s">
        <v>481</v>
      </c>
      <c r="B187" s="21">
        <v>4</v>
      </c>
      <c r="C187" s="21">
        <v>12</v>
      </c>
      <c r="D187" s="22" t="s">
        <v>480</v>
      </c>
      <c r="E187" s="9" t="s">
        <v>310</v>
      </c>
      <c r="F187" s="23">
        <v>10</v>
      </c>
      <c r="G187" s="23">
        <v>0</v>
      </c>
      <c r="H187" s="24">
        <v>0</v>
      </c>
    </row>
    <row r="188" spans="1:8" ht="25.5">
      <c r="A188" s="19" t="s">
        <v>323</v>
      </c>
      <c r="B188" s="21">
        <v>4</v>
      </c>
      <c r="C188" s="21">
        <v>12</v>
      </c>
      <c r="D188" s="22" t="s">
        <v>480</v>
      </c>
      <c r="E188" s="9" t="s">
        <v>322</v>
      </c>
      <c r="F188" s="23">
        <v>10</v>
      </c>
      <c r="G188" s="23">
        <v>0</v>
      </c>
      <c r="H188" s="24">
        <v>0</v>
      </c>
    </row>
    <row r="189" spans="1:8" s="10" customFormat="1">
      <c r="A189" s="13" t="s">
        <v>370</v>
      </c>
      <c r="B189" s="15">
        <v>5</v>
      </c>
      <c r="C189" s="15">
        <v>0</v>
      </c>
      <c r="D189" s="16" t="s">
        <v>310</v>
      </c>
      <c r="E189" s="11" t="s">
        <v>310</v>
      </c>
      <c r="F189" s="17">
        <v>5742.2</v>
      </c>
      <c r="G189" s="17">
        <v>3943.4</v>
      </c>
      <c r="H189" s="18">
        <v>0.68674027376266944</v>
      </c>
    </row>
    <row r="190" spans="1:8" s="10" customFormat="1">
      <c r="A190" s="13" t="s">
        <v>585</v>
      </c>
      <c r="B190" s="15">
        <v>5</v>
      </c>
      <c r="C190" s="15">
        <v>1</v>
      </c>
      <c r="D190" s="16" t="s">
        <v>310</v>
      </c>
      <c r="E190" s="11" t="s">
        <v>310</v>
      </c>
      <c r="F190" s="17">
        <v>224.9</v>
      </c>
      <c r="G190" s="17">
        <v>201.9</v>
      </c>
      <c r="H190" s="18">
        <v>0.8977323254779902</v>
      </c>
    </row>
    <row r="191" spans="1:8">
      <c r="A191" s="19" t="s">
        <v>584</v>
      </c>
      <c r="B191" s="21">
        <v>5</v>
      </c>
      <c r="C191" s="21">
        <v>1</v>
      </c>
      <c r="D191" s="22" t="s">
        <v>583</v>
      </c>
      <c r="E191" s="9" t="s">
        <v>310</v>
      </c>
      <c r="F191" s="23">
        <v>224.9</v>
      </c>
      <c r="G191" s="23">
        <v>201.9</v>
      </c>
      <c r="H191" s="24">
        <v>0.8977323254779902</v>
      </c>
    </row>
    <row r="192" spans="1:8">
      <c r="A192" s="19" t="s">
        <v>582</v>
      </c>
      <c r="B192" s="21">
        <v>5</v>
      </c>
      <c r="C192" s="21">
        <v>1</v>
      </c>
      <c r="D192" s="22" t="s">
        <v>581</v>
      </c>
      <c r="E192" s="9" t="s">
        <v>310</v>
      </c>
      <c r="F192" s="23">
        <v>224.9</v>
      </c>
      <c r="G192" s="23">
        <v>201.9</v>
      </c>
      <c r="H192" s="24">
        <v>0.8977323254779902</v>
      </c>
    </row>
    <row r="193" spans="1:8" ht="25.5">
      <c r="A193" s="19" t="s">
        <v>580</v>
      </c>
      <c r="B193" s="21">
        <v>5</v>
      </c>
      <c r="C193" s="21">
        <v>1</v>
      </c>
      <c r="D193" s="22" t="s">
        <v>579</v>
      </c>
      <c r="E193" s="9" t="s">
        <v>310</v>
      </c>
      <c r="F193" s="23">
        <v>224.9</v>
      </c>
      <c r="G193" s="23">
        <v>201.9</v>
      </c>
      <c r="H193" s="24">
        <v>0.8977323254779902</v>
      </c>
    </row>
    <row r="194" spans="1:8" ht="25.5">
      <c r="A194" s="19" t="s">
        <v>323</v>
      </c>
      <c r="B194" s="21">
        <v>5</v>
      </c>
      <c r="C194" s="21">
        <v>1</v>
      </c>
      <c r="D194" s="22" t="s">
        <v>579</v>
      </c>
      <c r="E194" s="9" t="s">
        <v>322</v>
      </c>
      <c r="F194" s="23">
        <v>224.9</v>
      </c>
      <c r="G194" s="23">
        <v>201.9</v>
      </c>
      <c r="H194" s="24">
        <v>0.8977323254779902</v>
      </c>
    </row>
    <row r="195" spans="1:8" s="10" customFormat="1">
      <c r="A195" s="13" t="s">
        <v>369</v>
      </c>
      <c r="B195" s="15">
        <v>5</v>
      </c>
      <c r="C195" s="15">
        <v>3</v>
      </c>
      <c r="D195" s="16" t="s">
        <v>310</v>
      </c>
      <c r="E195" s="11" t="s">
        <v>310</v>
      </c>
      <c r="F195" s="17">
        <v>128.6</v>
      </c>
      <c r="G195" s="17">
        <v>0</v>
      </c>
      <c r="H195" s="18">
        <v>0</v>
      </c>
    </row>
    <row r="196" spans="1:8" ht="38.25">
      <c r="A196" s="19" t="s">
        <v>368</v>
      </c>
      <c r="B196" s="21">
        <v>5</v>
      </c>
      <c r="C196" s="21">
        <v>3</v>
      </c>
      <c r="D196" s="22" t="s">
        <v>367</v>
      </c>
      <c r="E196" s="9" t="s">
        <v>310</v>
      </c>
      <c r="F196" s="23">
        <v>128.6</v>
      </c>
      <c r="G196" s="23">
        <v>0</v>
      </c>
      <c r="H196" s="24">
        <v>0</v>
      </c>
    </row>
    <row r="197" spans="1:8" ht="25.5">
      <c r="A197" s="19" t="s">
        <v>366</v>
      </c>
      <c r="B197" s="21">
        <v>5</v>
      </c>
      <c r="C197" s="21">
        <v>3</v>
      </c>
      <c r="D197" s="22" t="s">
        <v>365</v>
      </c>
      <c r="E197" s="9" t="s">
        <v>310</v>
      </c>
      <c r="F197" s="23">
        <v>128.6</v>
      </c>
      <c r="G197" s="23">
        <v>0</v>
      </c>
      <c r="H197" s="24">
        <v>0</v>
      </c>
    </row>
    <row r="198" spans="1:8" ht="25.5">
      <c r="A198" s="19" t="s">
        <v>364</v>
      </c>
      <c r="B198" s="21">
        <v>5</v>
      </c>
      <c r="C198" s="21">
        <v>3</v>
      </c>
      <c r="D198" s="22" t="s">
        <v>363</v>
      </c>
      <c r="E198" s="9" t="s">
        <v>310</v>
      </c>
      <c r="F198" s="23">
        <v>128.6</v>
      </c>
      <c r="G198" s="23">
        <v>0</v>
      </c>
      <c r="H198" s="24">
        <v>0</v>
      </c>
    </row>
    <row r="199" spans="1:8" ht="25.5">
      <c r="A199" s="19" t="s">
        <v>323</v>
      </c>
      <c r="B199" s="21">
        <v>5</v>
      </c>
      <c r="C199" s="21">
        <v>3</v>
      </c>
      <c r="D199" s="22" t="s">
        <v>363</v>
      </c>
      <c r="E199" s="9" t="s">
        <v>322</v>
      </c>
      <c r="F199" s="23">
        <v>128.6</v>
      </c>
      <c r="G199" s="23">
        <v>0</v>
      </c>
      <c r="H199" s="24">
        <v>0</v>
      </c>
    </row>
    <row r="200" spans="1:8" s="10" customFormat="1" ht="25.5">
      <c r="A200" s="13" t="s">
        <v>362</v>
      </c>
      <c r="B200" s="15">
        <v>5</v>
      </c>
      <c r="C200" s="15">
        <v>5</v>
      </c>
      <c r="D200" s="16" t="s">
        <v>310</v>
      </c>
      <c r="E200" s="11" t="s">
        <v>310</v>
      </c>
      <c r="F200" s="17">
        <v>5388.7</v>
      </c>
      <c r="G200" s="17">
        <v>3741.5</v>
      </c>
      <c r="H200" s="18">
        <v>0.69432330617774229</v>
      </c>
    </row>
    <row r="201" spans="1:8" ht="25.5">
      <c r="A201" s="19" t="s">
        <v>327</v>
      </c>
      <c r="B201" s="21">
        <v>5</v>
      </c>
      <c r="C201" s="21">
        <v>5</v>
      </c>
      <c r="D201" s="22" t="s">
        <v>326</v>
      </c>
      <c r="E201" s="9" t="s">
        <v>310</v>
      </c>
      <c r="F201" s="23">
        <v>5388.7</v>
      </c>
      <c r="G201" s="23">
        <v>3741.5</v>
      </c>
      <c r="H201" s="24">
        <v>0.69432330617774229</v>
      </c>
    </row>
    <row r="202" spans="1:8">
      <c r="A202" s="19" t="s">
        <v>325</v>
      </c>
      <c r="B202" s="21">
        <v>5</v>
      </c>
      <c r="C202" s="21">
        <v>5</v>
      </c>
      <c r="D202" s="22" t="s">
        <v>324</v>
      </c>
      <c r="E202" s="9" t="s">
        <v>310</v>
      </c>
      <c r="F202" s="23">
        <v>5388.7</v>
      </c>
      <c r="G202" s="23">
        <v>3741.5</v>
      </c>
      <c r="H202" s="24">
        <v>0.69432330617774229</v>
      </c>
    </row>
    <row r="203" spans="1:8">
      <c r="A203" s="19" t="s">
        <v>313</v>
      </c>
      <c r="B203" s="21">
        <v>5</v>
      </c>
      <c r="C203" s="21">
        <v>5</v>
      </c>
      <c r="D203" s="22" t="s">
        <v>318</v>
      </c>
      <c r="E203" s="9" t="s">
        <v>310</v>
      </c>
      <c r="F203" s="23">
        <v>4038.7</v>
      </c>
      <c r="G203" s="23">
        <v>2641.6</v>
      </c>
      <c r="H203" s="24">
        <v>0.65407185480476393</v>
      </c>
    </row>
    <row r="204" spans="1:8" ht="51">
      <c r="A204" s="19" t="s">
        <v>309</v>
      </c>
      <c r="B204" s="21">
        <v>5</v>
      </c>
      <c r="C204" s="21">
        <v>5</v>
      </c>
      <c r="D204" s="22" t="s">
        <v>318</v>
      </c>
      <c r="E204" s="9" t="s">
        <v>308</v>
      </c>
      <c r="F204" s="23">
        <v>4026.3</v>
      </c>
      <c r="G204" s="23">
        <v>2635.4</v>
      </c>
      <c r="H204" s="24">
        <v>0.65454635769813474</v>
      </c>
    </row>
    <row r="205" spans="1:8" ht="25.5">
      <c r="A205" s="19" t="s">
        <v>323</v>
      </c>
      <c r="B205" s="21">
        <v>5</v>
      </c>
      <c r="C205" s="21">
        <v>5</v>
      </c>
      <c r="D205" s="22" t="s">
        <v>318</v>
      </c>
      <c r="E205" s="9" t="s">
        <v>322</v>
      </c>
      <c r="F205" s="23">
        <v>6</v>
      </c>
      <c r="G205" s="23">
        <v>0.6</v>
      </c>
      <c r="H205" s="24">
        <v>0.1</v>
      </c>
    </row>
    <row r="206" spans="1:8">
      <c r="A206" s="19" t="s">
        <v>319</v>
      </c>
      <c r="B206" s="21">
        <v>5</v>
      </c>
      <c r="C206" s="21">
        <v>5</v>
      </c>
      <c r="D206" s="22" t="s">
        <v>318</v>
      </c>
      <c r="E206" s="9" t="s">
        <v>317</v>
      </c>
      <c r="F206" s="23">
        <v>0.4</v>
      </c>
      <c r="G206" s="23">
        <v>0</v>
      </c>
      <c r="H206" s="24">
        <v>0</v>
      </c>
    </row>
    <row r="207" spans="1:8" ht="25.5">
      <c r="A207" s="19" t="s">
        <v>323</v>
      </c>
      <c r="B207" s="21">
        <v>5</v>
      </c>
      <c r="C207" s="21">
        <v>5</v>
      </c>
      <c r="D207" s="22" t="s">
        <v>318</v>
      </c>
      <c r="E207" s="9" t="s">
        <v>322</v>
      </c>
      <c r="F207" s="23">
        <v>6</v>
      </c>
      <c r="G207" s="23">
        <v>5.6</v>
      </c>
      <c r="H207" s="24">
        <v>0.93333333333333324</v>
      </c>
    </row>
    <row r="208" spans="1:8" ht="38.25">
      <c r="A208" s="19" t="s">
        <v>311</v>
      </c>
      <c r="B208" s="21">
        <v>5</v>
      </c>
      <c r="C208" s="21">
        <v>5</v>
      </c>
      <c r="D208" s="22" t="s">
        <v>316</v>
      </c>
      <c r="E208" s="9" t="s">
        <v>310</v>
      </c>
      <c r="F208" s="23">
        <v>1350</v>
      </c>
      <c r="G208" s="23">
        <v>1099.9000000000001</v>
      </c>
      <c r="H208" s="24">
        <v>0.81474074074074077</v>
      </c>
    </row>
    <row r="209" spans="1:8" ht="51">
      <c r="A209" s="19" t="s">
        <v>309</v>
      </c>
      <c r="B209" s="21">
        <v>5</v>
      </c>
      <c r="C209" s="21">
        <v>5</v>
      </c>
      <c r="D209" s="22" t="s">
        <v>316</v>
      </c>
      <c r="E209" s="9" t="s">
        <v>308</v>
      </c>
      <c r="F209" s="23">
        <v>1350</v>
      </c>
      <c r="G209" s="23">
        <v>1099.9000000000001</v>
      </c>
      <c r="H209" s="24">
        <v>0.81474074074074077</v>
      </c>
    </row>
    <row r="210" spans="1:8" s="10" customFormat="1">
      <c r="A210" s="13" t="s">
        <v>361</v>
      </c>
      <c r="B210" s="15">
        <v>6</v>
      </c>
      <c r="C210" s="15">
        <v>0</v>
      </c>
      <c r="D210" s="16" t="s">
        <v>310</v>
      </c>
      <c r="E210" s="11" t="s">
        <v>310</v>
      </c>
      <c r="F210" s="17">
        <v>58715.3</v>
      </c>
      <c r="G210" s="17">
        <v>0</v>
      </c>
      <c r="H210" s="18">
        <v>0</v>
      </c>
    </row>
    <row r="211" spans="1:8" s="10" customFormat="1">
      <c r="A211" s="13" t="s">
        <v>360</v>
      </c>
      <c r="B211" s="15">
        <v>6</v>
      </c>
      <c r="C211" s="15">
        <v>5</v>
      </c>
      <c r="D211" s="16" t="s">
        <v>310</v>
      </c>
      <c r="E211" s="11" t="s">
        <v>310</v>
      </c>
      <c r="F211" s="17">
        <v>58715.3</v>
      </c>
      <c r="G211" s="17">
        <v>0</v>
      </c>
      <c r="H211" s="18">
        <v>0</v>
      </c>
    </row>
    <row r="212" spans="1:8" ht="38.25">
      <c r="A212" s="19" t="s">
        <v>359</v>
      </c>
      <c r="B212" s="21">
        <v>6</v>
      </c>
      <c r="C212" s="21">
        <v>5</v>
      </c>
      <c r="D212" s="22" t="s">
        <v>358</v>
      </c>
      <c r="E212" s="9" t="s">
        <v>310</v>
      </c>
      <c r="F212" s="23">
        <v>58715.3</v>
      </c>
      <c r="G212" s="23">
        <v>0</v>
      </c>
      <c r="H212" s="24">
        <v>0</v>
      </c>
    </row>
    <row r="213" spans="1:8" ht="54.6" customHeight="1">
      <c r="A213" s="19" t="s">
        <v>357</v>
      </c>
      <c r="B213" s="21">
        <v>6</v>
      </c>
      <c r="C213" s="21">
        <v>5</v>
      </c>
      <c r="D213" s="22" t="s">
        <v>356</v>
      </c>
      <c r="E213" s="9" t="s">
        <v>310</v>
      </c>
      <c r="F213" s="23">
        <v>58715.3</v>
      </c>
      <c r="G213" s="23">
        <v>0</v>
      </c>
      <c r="H213" s="24">
        <v>0</v>
      </c>
    </row>
    <row r="214" spans="1:8" ht="76.5">
      <c r="A214" s="19" t="s">
        <v>355</v>
      </c>
      <c r="B214" s="21">
        <v>6</v>
      </c>
      <c r="C214" s="21">
        <v>5</v>
      </c>
      <c r="D214" s="22" t="s">
        <v>354</v>
      </c>
      <c r="E214" s="9" t="s">
        <v>310</v>
      </c>
      <c r="F214" s="23">
        <v>58715.3</v>
      </c>
      <c r="G214" s="23">
        <v>0</v>
      </c>
      <c r="H214" s="24">
        <v>0</v>
      </c>
    </row>
    <row r="215" spans="1:8" ht="25.5">
      <c r="A215" s="19" t="s">
        <v>335</v>
      </c>
      <c r="B215" s="21">
        <v>6</v>
      </c>
      <c r="C215" s="21">
        <v>5</v>
      </c>
      <c r="D215" s="22" t="s">
        <v>354</v>
      </c>
      <c r="E215" s="9" t="s">
        <v>333</v>
      </c>
      <c r="F215" s="23">
        <v>58715.3</v>
      </c>
      <c r="G215" s="23">
        <v>0</v>
      </c>
      <c r="H215" s="24">
        <v>0</v>
      </c>
    </row>
    <row r="216" spans="1:8" ht="38.25">
      <c r="A216" s="19" t="s">
        <v>353</v>
      </c>
      <c r="B216" s="21">
        <v>6</v>
      </c>
      <c r="C216" s="21">
        <v>5</v>
      </c>
      <c r="D216" s="22" t="s">
        <v>352</v>
      </c>
      <c r="E216" s="9" t="s">
        <v>310</v>
      </c>
      <c r="F216" s="23">
        <v>0</v>
      </c>
      <c r="G216" s="23">
        <v>0</v>
      </c>
      <c r="H216" s="24">
        <v>0</v>
      </c>
    </row>
    <row r="217" spans="1:8" ht="25.5">
      <c r="A217" s="19" t="s">
        <v>335</v>
      </c>
      <c r="B217" s="21">
        <v>6</v>
      </c>
      <c r="C217" s="21">
        <v>5</v>
      </c>
      <c r="D217" s="22" t="s">
        <v>352</v>
      </c>
      <c r="E217" s="9" t="s">
        <v>333</v>
      </c>
      <c r="F217" s="23">
        <v>0</v>
      </c>
      <c r="G217" s="23">
        <v>0</v>
      </c>
      <c r="H217" s="24">
        <v>0</v>
      </c>
    </row>
    <row r="218" spans="1:8" s="10" customFormat="1">
      <c r="A218" s="13" t="s">
        <v>479</v>
      </c>
      <c r="B218" s="15">
        <v>7</v>
      </c>
      <c r="C218" s="15">
        <v>0</v>
      </c>
      <c r="D218" s="16" t="s">
        <v>310</v>
      </c>
      <c r="E218" s="11" t="s">
        <v>310</v>
      </c>
      <c r="F218" s="17">
        <v>606474</v>
      </c>
      <c r="G218" s="17">
        <v>406076.6</v>
      </c>
      <c r="H218" s="18">
        <v>0.66956967652364319</v>
      </c>
    </row>
    <row r="219" spans="1:8" s="10" customFormat="1">
      <c r="A219" s="13" t="s">
        <v>759</v>
      </c>
      <c r="B219" s="15">
        <v>7</v>
      </c>
      <c r="C219" s="15">
        <v>1</v>
      </c>
      <c r="D219" s="16" t="s">
        <v>310</v>
      </c>
      <c r="E219" s="11" t="s">
        <v>310</v>
      </c>
      <c r="F219" s="17">
        <v>149920.20000000001</v>
      </c>
      <c r="G219" s="17">
        <v>111247.7</v>
      </c>
      <c r="H219" s="18">
        <v>0.74204610185952258</v>
      </c>
    </row>
    <row r="220" spans="1:8">
      <c r="A220" s="19" t="s">
        <v>758</v>
      </c>
      <c r="B220" s="21">
        <v>7</v>
      </c>
      <c r="C220" s="21">
        <v>1</v>
      </c>
      <c r="D220" s="22" t="s">
        <v>757</v>
      </c>
      <c r="E220" s="9" t="s">
        <v>310</v>
      </c>
      <c r="F220" s="23">
        <v>147655.6</v>
      </c>
      <c r="G220" s="23">
        <v>110498.5</v>
      </c>
      <c r="H220" s="24">
        <v>0.74835292396631081</v>
      </c>
    </row>
    <row r="221" spans="1:8" ht="25.5">
      <c r="A221" s="19" t="s">
        <v>635</v>
      </c>
      <c r="B221" s="21">
        <v>7</v>
      </c>
      <c r="C221" s="21">
        <v>1</v>
      </c>
      <c r="D221" s="22" t="s">
        <v>756</v>
      </c>
      <c r="E221" s="9" t="s">
        <v>310</v>
      </c>
      <c r="F221" s="23">
        <v>24787</v>
      </c>
      <c r="G221" s="23">
        <v>14397.8</v>
      </c>
      <c r="H221" s="24">
        <v>0.58086093516762816</v>
      </c>
    </row>
    <row r="222" spans="1:8" ht="25.5">
      <c r="A222" s="19" t="s">
        <v>323</v>
      </c>
      <c r="B222" s="21">
        <v>7</v>
      </c>
      <c r="C222" s="21">
        <v>1</v>
      </c>
      <c r="D222" s="22" t="s">
        <v>756</v>
      </c>
      <c r="E222" s="9" t="s">
        <v>322</v>
      </c>
      <c r="F222" s="23">
        <v>8556.2000000000007</v>
      </c>
      <c r="G222" s="23">
        <v>6081.3</v>
      </c>
      <c r="H222" s="24">
        <v>0.71074776185689903</v>
      </c>
    </row>
    <row r="223" spans="1:8">
      <c r="A223" s="19" t="s">
        <v>319</v>
      </c>
      <c r="B223" s="21">
        <v>7</v>
      </c>
      <c r="C223" s="21">
        <v>1</v>
      </c>
      <c r="D223" s="22" t="s">
        <v>756</v>
      </c>
      <c r="E223" s="9" t="s">
        <v>317</v>
      </c>
      <c r="F223" s="23">
        <v>830.3</v>
      </c>
      <c r="G223" s="23">
        <v>495.9</v>
      </c>
      <c r="H223" s="24">
        <v>0.597254004576659</v>
      </c>
    </row>
    <row r="224" spans="1:8" ht="25.5">
      <c r="A224" s="19" t="s">
        <v>323</v>
      </c>
      <c r="B224" s="21">
        <v>7</v>
      </c>
      <c r="C224" s="21">
        <v>1</v>
      </c>
      <c r="D224" s="22" t="s">
        <v>756</v>
      </c>
      <c r="E224" s="9" t="s">
        <v>322</v>
      </c>
      <c r="F224" s="23">
        <v>15400.5</v>
      </c>
      <c r="G224" s="23">
        <v>7820.5</v>
      </c>
      <c r="H224" s="24">
        <v>0.50780818804584271</v>
      </c>
    </row>
    <row r="225" spans="1:8" ht="38.25">
      <c r="A225" s="19" t="s">
        <v>311</v>
      </c>
      <c r="B225" s="21">
        <v>7</v>
      </c>
      <c r="C225" s="21">
        <v>1</v>
      </c>
      <c r="D225" s="22" t="s">
        <v>755</v>
      </c>
      <c r="E225" s="9" t="s">
        <v>310</v>
      </c>
      <c r="F225" s="23">
        <v>5810</v>
      </c>
      <c r="G225" s="23">
        <v>1496</v>
      </c>
      <c r="H225" s="24">
        <v>0.25748709122203101</v>
      </c>
    </row>
    <row r="226" spans="1:8" ht="25.5">
      <c r="A226" s="19" t="s">
        <v>323</v>
      </c>
      <c r="B226" s="21">
        <v>7</v>
      </c>
      <c r="C226" s="21">
        <v>1</v>
      </c>
      <c r="D226" s="22" t="s">
        <v>755</v>
      </c>
      <c r="E226" s="9" t="s">
        <v>322</v>
      </c>
      <c r="F226" s="23">
        <v>5810</v>
      </c>
      <c r="G226" s="23">
        <v>1496</v>
      </c>
      <c r="H226" s="24">
        <v>0.25748709122203101</v>
      </c>
    </row>
    <row r="227" spans="1:8" ht="51">
      <c r="A227" s="19" t="s">
        <v>754</v>
      </c>
      <c r="B227" s="21">
        <v>7</v>
      </c>
      <c r="C227" s="21">
        <v>1</v>
      </c>
      <c r="D227" s="22" t="s">
        <v>753</v>
      </c>
      <c r="E227" s="9" t="s">
        <v>310</v>
      </c>
      <c r="F227" s="23">
        <v>114981.2</v>
      </c>
      <c r="G227" s="23">
        <v>93760.1</v>
      </c>
      <c r="H227" s="24">
        <v>0.81543852386303162</v>
      </c>
    </row>
    <row r="228" spans="1:8" ht="51">
      <c r="A228" s="19" t="s">
        <v>309</v>
      </c>
      <c r="B228" s="21">
        <v>7</v>
      </c>
      <c r="C228" s="21">
        <v>1</v>
      </c>
      <c r="D228" s="22" t="s">
        <v>753</v>
      </c>
      <c r="E228" s="9" t="s">
        <v>308</v>
      </c>
      <c r="F228" s="23">
        <v>114222.7</v>
      </c>
      <c r="G228" s="23">
        <v>93383.4</v>
      </c>
      <c r="H228" s="24">
        <v>0.81755552968017742</v>
      </c>
    </row>
    <row r="229" spans="1:8" ht="25.5">
      <c r="A229" s="19" t="s">
        <v>323</v>
      </c>
      <c r="B229" s="21">
        <v>7</v>
      </c>
      <c r="C229" s="21">
        <v>1</v>
      </c>
      <c r="D229" s="22" t="s">
        <v>753</v>
      </c>
      <c r="E229" s="9" t="s">
        <v>322</v>
      </c>
      <c r="F229" s="23">
        <v>752.5</v>
      </c>
      <c r="G229" s="23">
        <v>370.6</v>
      </c>
      <c r="H229" s="24">
        <v>0.4924916943521595</v>
      </c>
    </row>
    <row r="230" spans="1:8" ht="51">
      <c r="A230" s="19" t="s">
        <v>309</v>
      </c>
      <c r="B230" s="21">
        <v>7</v>
      </c>
      <c r="C230" s="21">
        <v>1</v>
      </c>
      <c r="D230" s="22" t="s">
        <v>753</v>
      </c>
      <c r="E230" s="9" t="s">
        <v>308</v>
      </c>
      <c r="F230" s="23">
        <v>6</v>
      </c>
      <c r="G230" s="23">
        <v>6</v>
      </c>
      <c r="H230" s="24">
        <v>1</v>
      </c>
    </row>
    <row r="231" spans="1:8" ht="19.899999999999999" customHeight="1">
      <c r="A231" s="19" t="s">
        <v>565</v>
      </c>
      <c r="B231" s="21">
        <v>7</v>
      </c>
      <c r="C231" s="21">
        <v>1</v>
      </c>
      <c r="D231" s="22" t="s">
        <v>752</v>
      </c>
      <c r="E231" s="9" t="s">
        <v>310</v>
      </c>
      <c r="F231" s="23">
        <v>2077.4</v>
      </c>
      <c r="G231" s="23">
        <v>844.7</v>
      </c>
      <c r="H231" s="24">
        <v>0.40661403677674018</v>
      </c>
    </row>
    <row r="232" spans="1:8" ht="25.5">
      <c r="A232" s="19" t="s">
        <v>323</v>
      </c>
      <c r="B232" s="21">
        <v>7</v>
      </c>
      <c r="C232" s="21">
        <v>1</v>
      </c>
      <c r="D232" s="22" t="s">
        <v>752</v>
      </c>
      <c r="E232" s="9" t="s">
        <v>322</v>
      </c>
      <c r="F232" s="23">
        <v>2077.4</v>
      </c>
      <c r="G232" s="23">
        <v>844.7</v>
      </c>
      <c r="H232" s="24">
        <v>0.40661403677674018</v>
      </c>
    </row>
    <row r="233" spans="1:8" ht="25.5">
      <c r="A233" s="19" t="s">
        <v>708</v>
      </c>
      <c r="B233" s="21">
        <v>7</v>
      </c>
      <c r="C233" s="21">
        <v>1</v>
      </c>
      <c r="D233" s="22" t="s">
        <v>707</v>
      </c>
      <c r="E233" s="9" t="s">
        <v>310</v>
      </c>
      <c r="F233" s="23">
        <v>839.9</v>
      </c>
      <c r="G233" s="23">
        <v>190.2</v>
      </c>
      <c r="H233" s="24">
        <v>0.22645553042028813</v>
      </c>
    </row>
    <row r="234" spans="1:8" ht="51">
      <c r="A234" s="19" t="s">
        <v>706</v>
      </c>
      <c r="B234" s="21">
        <v>7</v>
      </c>
      <c r="C234" s="21">
        <v>1</v>
      </c>
      <c r="D234" s="22" t="s">
        <v>705</v>
      </c>
      <c r="E234" s="9" t="s">
        <v>310</v>
      </c>
      <c r="F234" s="23">
        <v>839.9</v>
      </c>
      <c r="G234" s="23">
        <v>190.2</v>
      </c>
      <c r="H234" s="24">
        <v>0.22645553042028813</v>
      </c>
    </row>
    <row r="235" spans="1:8" ht="38.25">
      <c r="A235" s="19" t="s">
        <v>704</v>
      </c>
      <c r="B235" s="21">
        <v>7</v>
      </c>
      <c r="C235" s="21">
        <v>1</v>
      </c>
      <c r="D235" s="22" t="s">
        <v>703</v>
      </c>
      <c r="E235" s="9" t="s">
        <v>310</v>
      </c>
      <c r="F235" s="23">
        <v>839.9</v>
      </c>
      <c r="G235" s="23">
        <v>190.2</v>
      </c>
      <c r="H235" s="24">
        <v>0.22645553042028813</v>
      </c>
    </row>
    <row r="236" spans="1:8" ht="25.5">
      <c r="A236" s="19" t="s">
        <v>323</v>
      </c>
      <c r="B236" s="21">
        <v>7</v>
      </c>
      <c r="C236" s="21">
        <v>1</v>
      </c>
      <c r="D236" s="22" t="s">
        <v>703</v>
      </c>
      <c r="E236" s="9" t="s">
        <v>322</v>
      </c>
      <c r="F236" s="23">
        <v>839.9</v>
      </c>
      <c r="G236" s="23">
        <v>190.2</v>
      </c>
      <c r="H236" s="24">
        <v>0.22645553042028813</v>
      </c>
    </row>
    <row r="237" spans="1:8" ht="38.25">
      <c r="A237" s="19" t="s">
        <v>544</v>
      </c>
      <c r="B237" s="21">
        <v>7</v>
      </c>
      <c r="C237" s="21">
        <v>1</v>
      </c>
      <c r="D237" s="22" t="s">
        <v>543</v>
      </c>
      <c r="E237" s="9" t="s">
        <v>310</v>
      </c>
      <c r="F237" s="23">
        <v>48.3</v>
      </c>
      <c r="G237" s="23">
        <v>48.3</v>
      </c>
      <c r="H237" s="24">
        <v>1</v>
      </c>
    </row>
    <row r="238" spans="1:8" ht="63.75">
      <c r="A238" s="19" t="s">
        <v>542</v>
      </c>
      <c r="B238" s="21">
        <v>7</v>
      </c>
      <c r="C238" s="21">
        <v>1</v>
      </c>
      <c r="D238" s="22" t="s">
        <v>541</v>
      </c>
      <c r="E238" s="9" t="s">
        <v>310</v>
      </c>
      <c r="F238" s="23">
        <v>48.3</v>
      </c>
      <c r="G238" s="23">
        <v>48.3</v>
      </c>
      <c r="H238" s="24">
        <v>1</v>
      </c>
    </row>
    <row r="239" spans="1:8" ht="43.9" customHeight="1">
      <c r="A239" s="19" t="s">
        <v>702</v>
      </c>
      <c r="B239" s="21">
        <v>7</v>
      </c>
      <c r="C239" s="21">
        <v>1</v>
      </c>
      <c r="D239" s="22" t="s">
        <v>701</v>
      </c>
      <c r="E239" s="9" t="s">
        <v>310</v>
      </c>
      <c r="F239" s="23">
        <v>48.3</v>
      </c>
      <c r="G239" s="23">
        <v>48.3</v>
      </c>
      <c r="H239" s="24">
        <v>1</v>
      </c>
    </row>
    <row r="240" spans="1:8" ht="25.5">
      <c r="A240" s="19" t="s">
        <v>323</v>
      </c>
      <c r="B240" s="21">
        <v>7</v>
      </c>
      <c r="C240" s="21">
        <v>1</v>
      </c>
      <c r="D240" s="22" t="s">
        <v>701</v>
      </c>
      <c r="E240" s="9" t="s">
        <v>322</v>
      </c>
      <c r="F240" s="23">
        <v>48.3</v>
      </c>
      <c r="G240" s="23">
        <v>48.3</v>
      </c>
      <c r="H240" s="24">
        <v>1</v>
      </c>
    </row>
    <row r="241" spans="1:8" ht="25.5">
      <c r="A241" s="19" t="s">
        <v>700</v>
      </c>
      <c r="B241" s="21">
        <v>7</v>
      </c>
      <c r="C241" s="21">
        <v>1</v>
      </c>
      <c r="D241" s="22" t="s">
        <v>699</v>
      </c>
      <c r="E241" s="9" t="s">
        <v>310</v>
      </c>
      <c r="F241" s="23">
        <v>290.2</v>
      </c>
      <c r="G241" s="23">
        <v>0</v>
      </c>
      <c r="H241" s="24">
        <v>0</v>
      </c>
    </row>
    <row r="242" spans="1:8" ht="38.25">
      <c r="A242" s="19" t="s">
        <v>698</v>
      </c>
      <c r="B242" s="21">
        <v>7</v>
      </c>
      <c r="C242" s="21">
        <v>1</v>
      </c>
      <c r="D242" s="22" t="s">
        <v>697</v>
      </c>
      <c r="E242" s="9" t="s">
        <v>310</v>
      </c>
      <c r="F242" s="23">
        <v>290.2</v>
      </c>
      <c r="G242" s="23">
        <v>0</v>
      </c>
      <c r="H242" s="24">
        <v>0</v>
      </c>
    </row>
    <row r="243" spans="1:8" ht="63.75">
      <c r="A243" s="19" t="s">
        <v>696</v>
      </c>
      <c r="B243" s="21">
        <v>7</v>
      </c>
      <c r="C243" s="21">
        <v>1</v>
      </c>
      <c r="D243" s="22" t="s">
        <v>695</v>
      </c>
      <c r="E243" s="9" t="s">
        <v>310</v>
      </c>
      <c r="F243" s="23">
        <v>22.5</v>
      </c>
      <c r="G243" s="23">
        <v>0</v>
      </c>
      <c r="H243" s="24">
        <v>0</v>
      </c>
    </row>
    <row r="244" spans="1:8" ht="25.5">
      <c r="A244" s="19" t="s">
        <v>323</v>
      </c>
      <c r="B244" s="21">
        <v>7</v>
      </c>
      <c r="C244" s="21">
        <v>1</v>
      </c>
      <c r="D244" s="22" t="s">
        <v>695</v>
      </c>
      <c r="E244" s="9" t="s">
        <v>322</v>
      </c>
      <c r="F244" s="23">
        <v>22.5</v>
      </c>
      <c r="G244" s="23">
        <v>0</v>
      </c>
      <c r="H244" s="24">
        <v>0</v>
      </c>
    </row>
    <row r="245" spans="1:8" ht="25.5">
      <c r="A245" s="19" t="s">
        <v>728</v>
      </c>
      <c r="B245" s="21">
        <v>7</v>
      </c>
      <c r="C245" s="21">
        <v>1</v>
      </c>
      <c r="D245" s="22" t="s">
        <v>727</v>
      </c>
      <c r="E245" s="9" t="s">
        <v>310</v>
      </c>
      <c r="F245" s="23">
        <v>267.7</v>
      </c>
      <c r="G245" s="23">
        <v>0</v>
      </c>
      <c r="H245" s="24">
        <v>0</v>
      </c>
    </row>
    <row r="246" spans="1:8" ht="25.5">
      <c r="A246" s="19" t="s">
        <v>323</v>
      </c>
      <c r="B246" s="21">
        <v>7</v>
      </c>
      <c r="C246" s="21">
        <v>1</v>
      </c>
      <c r="D246" s="22" t="s">
        <v>727</v>
      </c>
      <c r="E246" s="9" t="s">
        <v>322</v>
      </c>
      <c r="F246" s="23">
        <v>267.7</v>
      </c>
      <c r="G246" s="23">
        <v>0</v>
      </c>
      <c r="H246" s="24">
        <v>0</v>
      </c>
    </row>
    <row r="247" spans="1:8" ht="25.5">
      <c r="A247" s="19" t="s">
        <v>577</v>
      </c>
      <c r="B247" s="21">
        <v>7</v>
      </c>
      <c r="C247" s="21">
        <v>1</v>
      </c>
      <c r="D247" s="22" t="s">
        <v>576</v>
      </c>
      <c r="E247" s="9" t="s">
        <v>310</v>
      </c>
      <c r="F247" s="23">
        <v>1066.2</v>
      </c>
      <c r="G247" s="23">
        <v>510.6</v>
      </c>
      <c r="H247" s="24">
        <v>0.47889701744513224</v>
      </c>
    </row>
    <row r="248" spans="1:8" ht="25.5">
      <c r="A248" s="19" t="s">
        <v>575</v>
      </c>
      <c r="B248" s="21">
        <v>7</v>
      </c>
      <c r="C248" s="21">
        <v>1</v>
      </c>
      <c r="D248" s="22" t="s">
        <v>574</v>
      </c>
      <c r="E248" s="9" t="s">
        <v>310</v>
      </c>
      <c r="F248" s="23">
        <v>1066.2</v>
      </c>
      <c r="G248" s="23">
        <v>510.6</v>
      </c>
      <c r="H248" s="24">
        <v>0.47889701744513224</v>
      </c>
    </row>
    <row r="249" spans="1:8" ht="38.25">
      <c r="A249" s="19" t="s">
        <v>694</v>
      </c>
      <c r="B249" s="21">
        <v>7</v>
      </c>
      <c r="C249" s="21">
        <v>1</v>
      </c>
      <c r="D249" s="22" t="s">
        <v>693</v>
      </c>
      <c r="E249" s="9" t="s">
        <v>310</v>
      </c>
      <c r="F249" s="23">
        <v>219.2</v>
      </c>
      <c r="G249" s="23">
        <v>0</v>
      </c>
      <c r="H249" s="24">
        <v>0</v>
      </c>
    </row>
    <row r="250" spans="1:8" ht="25.5">
      <c r="A250" s="19" t="s">
        <v>323</v>
      </c>
      <c r="B250" s="21">
        <v>7</v>
      </c>
      <c r="C250" s="21">
        <v>1</v>
      </c>
      <c r="D250" s="22" t="s">
        <v>693</v>
      </c>
      <c r="E250" s="9" t="s">
        <v>322</v>
      </c>
      <c r="F250" s="23">
        <v>219.2</v>
      </c>
      <c r="G250" s="23">
        <v>0</v>
      </c>
      <c r="H250" s="24">
        <v>0</v>
      </c>
    </row>
    <row r="251" spans="1:8" ht="63.75">
      <c r="A251" s="19" t="s">
        <v>573</v>
      </c>
      <c r="B251" s="21">
        <v>7</v>
      </c>
      <c r="C251" s="21">
        <v>1</v>
      </c>
      <c r="D251" s="22" t="s">
        <v>571</v>
      </c>
      <c r="E251" s="9" t="s">
        <v>310</v>
      </c>
      <c r="F251" s="23">
        <v>847</v>
      </c>
      <c r="G251" s="23">
        <v>510.6</v>
      </c>
      <c r="H251" s="24">
        <v>0.6028335301062574</v>
      </c>
    </row>
    <row r="252" spans="1:8" ht="25.5">
      <c r="A252" s="19" t="s">
        <v>323</v>
      </c>
      <c r="B252" s="21">
        <v>7</v>
      </c>
      <c r="C252" s="21">
        <v>1</v>
      </c>
      <c r="D252" s="22" t="s">
        <v>571</v>
      </c>
      <c r="E252" s="9" t="s">
        <v>322</v>
      </c>
      <c r="F252" s="23">
        <v>847</v>
      </c>
      <c r="G252" s="23">
        <v>510.6</v>
      </c>
      <c r="H252" s="24">
        <v>0.6028335301062574</v>
      </c>
    </row>
    <row r="253" spans="1:8" ht="38.25">
      <c r="A253" s="19" t="s">
        <v>653</v>
      </c>
      <c r="B253" s="21">
        <v>7</v>
      </c>
      <c r="C253" s="21">
        <v>1</v>
      </c>
      <c r="D253" s="22" t="s">
        <v>652</v>
      </c>
      <c r="E253" s="9" t="s">
        <v>310</v>
      </c>
      <c r="F253" s="23">
        <v>20</v>
      </c>
      <c r="G253" s="23">
        <v>0</v>
      </c>
      <c r="H253" s="24">
        <v>0</v>
      </c>
    </row>
    <row r="254" spans="1:8" ht="51">
      <c r="A254" s="19" t="s">
        <v>651</v>
      </c>
      <c r="B254" s="21">
        <v>7</v>
      </c>
      <c r="C254" s="21">
        <v>1</v>
      </c>
      <c r="D254" s="22" t="s">
        <v>650</v>
      </c>
      <c r="E254" s="9" t="s">
        <v>310</v>
      </c>
      <c r="F254" s="23">
        <v>20</v>
      </c>
      <c r="G254" s="23">
        <v>0</v>
      </c>
      <c r="H254" s="24">
        <v>0</v>
      </c>
    </row>
    <row r="255" spans="1:8" ht="51">
      <c r="A255" s="19" t="s">
        <v>751</v>
      </c>
      <c r="B255" s="21">
        <v>7</v>
      </c>
      <c r="C255" s="21">
        <v>1</v>
      </c>
      <c r="D255" s="22" t="s">
        <v>750</v>
      </c>
      <c r="E255" s="9" t="s">
        <v>310</v>
      </c>
      <c r="F255" s="23">
        <v>20</v>
      </c>
      <c r="G255" s="23">
        <v>0</v>
      </c>
      <c r="H255" s="24">
        <v>0</v>
      </c>
    </row>
    <row r="256" spans="1:8" ht="25.5">
      <c r="A256" s="19" t="s">
        <v>323</v>
      </c>
      <c r="B256" s="21">
        <v>7</v>
      </c>
      <c r="C256" s="21">
        <v>1</v>
      </c>
      <c r="D256" s="22" t="s">
        <v>750</v>
      </c>
      <c r="E256" s="9" t="s">
        <v>322</v>
      </c>
      <c r="F256" s="23">
        <v>20</v>
      </c>
      <c r="G256" s="23">
        <v>0</v>
      </c>
      <c r="H256" s="24">
        <v>0</v>
      </c>
    </row>
    <row r="257" spans="1:8" s="10" customFormat="1">
      <c r="A257" s="13" t="s">
        <v>578</v>
      </c>
      <c r="B257" s="15">
        <v>7</v>
      </c>
      <c r="C257" s="15">
        <v>2</v>
      </c>
      <c r="D257" s="16" t="s">
        <v>310</v>
      </c>
      <c r="E257" s="11" t="s">
        <v>310</v>
      </c>
      <c r="F257" s="17">
        <v>399355.5</v>
      </c>
      <c r="G257" s="17">
        <v>258094.8</v>
      </c>
      <c r="H257" s="18">
        <v>0.64627831593655272</v>
      </c>
    </row>
    <row r="258" spans="1:8" ht="25.5">
      <c r="A258" s="19" t="s">
        <v>749</v>
      </c>
      <c r="B258" s="21">
        <v>7</v>
      </c>
      <c r="C258" s="21">
        <v>2</v>
      </c>
      <c r="D258" s="22" t="s">
        <v>748</v>
      </c>
      <c r="E258" s="9" t="s">
        <v>310</v>
      </c>
      <c r="F258" s="23">
        <v>371789.9</v>
      </c>
      <c r="G258" s="23">
        <v>247298.6</v>
      </c>
      <c r="H258" s="24">
        <v>0.66515685337337027</v>
      </c>
    </row>
    <row r="259" spans="1:8" ht="25.5">
      <c r="A259" s="19" t="s">
        <v>635</v>
      </c>
      <c r="B259" s="21">
        <v>7</v>
      </c>
      <c r="C259" s="21">
        <v>2</v>
      </c>
      <c r="D259" s="22" t="s">
        <v>747</v>
      </c>
      <c r="E259" s="9" t="s">
        <v>310</v>
      </c>
      <c r="F259" s="23">
        <v>20551.099999999999</v>
      </c>
      <c r="G259" s="23">
        <v>13816.6</v>
      </c>
      <c r="H259" s="24">
        <v>0.67230464549342861</v>
      </c>
    </row>
    <row r="260" spans="1:8" ht="25.5">
      <c r="A260" s="19" t="s">
        <v>323</v>
      </c>
      <c r="B260" s="21">
        <v>7</v>
      </c>
      <c r="C260" s="21">
        <v>2</v>
      </c>
      <c r="D260" s="22" t="s">
        <v>747</v>
      </c>
      <c r="E260" s="9" t="s">
        <v>322</v>
      </c>
      <c r="F260" s="23">
        <v>9442.2000000000007</v>
      </c>
      <c r="G260" s="23">
        <v>8502.5</v>
      </c>
      <c r="H260" s="24">
        <v>0.90047870199741575</v>
      </c>
    </row>
    <row r="261" spans="1:8">
      <c r="A261" s="19" t="s">
        <v>319</v>
      </c>
      <c r="B261" s="21">
        <v>7</v>
      </c>
      <c r="C261" s="21">
        <v>2</v>
      </c>
      <c r="D261" s="22" t="s">
        <v>747</v>
      </c>
      <c r="E261" s="9" t="s">
        <v>317</v>
      </c>
      <c r="F261" s="23">
        <v>2358.8000000000002</v>
      </c>
      <c r="G261" s="23">
        <v>1265.5999999999999</v>
      </c>
      <c r="H261" s="24">
        <v>0.53654400542648795</v>
      </c>
    </row>
    <row r="262" spans="1:8" ht="51">
      <c r="A262" s="19" t="s">
        <v>309</v>
      </c>
      <c r="B262" s="21">
        <v>7</v>
      </c>
      <c r="C262" s="21">
        <v>2</v>
      </c>
      <c r="D262" s="22" t="s">
        <v>747</v>
      </c>
      <c r="E262" s="9" t="s">
        <v>308</v>
      </c>
      <c r="F262" s="23">
        <v>21.1</v>
      </c>
      <c r="G262" s="23">
        <v>15.3</v>
      </c>
      <c r="H262" s="24">
        <v>0.72511848341232221</v>
      </c>
    </row>
    <row r="263" spans="1:8" ht="25.5">
      <c r="A263" s="19" t="s">
        <v>323</v>
      </c>
      <c r="B263" s="21">
        <v>7</v>
      </c>
      <c r="C263" s="21">
        <v>2</v>
      </c>
      <c r="D263" s="22" t="s">
        <v>747</v>
      </c>
      <c r="E263" s="9" t="s">
        <v>322</v>
      </c>
      <c r="F263" s="23">
        <v>3959.2</v>
      </c>
      <c r="G263" s="23">
        <v>1316.2</v>
      </c>
      <c r="H263" s="24">
        <v>0.33244089715093961</v>
      </c>
    </row>
    <row r="264" spans="1:8">
      <c r="A264" s="19" t="s">
        <v>321</v>
      </c>
      <c r="B264" s="21">
        <v>7</v>
      </c>
      <c r="C264" s="21">
        <v>2</v>
      </c>
      <c r="D264" s="22" t="s">
        <v>747</v>
      </c>
      <c r="E264" s="9" t="s">
        <v>320</v>
      </c>
      <c r="F264" s="23">
        <v>9</v>
      </c>
      <c r="G264" s="23">
        <v>5</v>
      </c>
      <c r="H264" s="24">
        <v>0.55555555555555558</v>
      </c>
    </row>
    <row r="265" spans="1:8">
      <c r="A265" s="19" t="s">
        <v>319</v>
      </c>
      <c r="B265" s="21">
        <v>7</v>
      </c>
      <c r="C265" s="21">
        <v>2</v>
      </c>
      <c r="D265" s="22" t="s">
        <v>747</v>
      </c>
      <c r="E265" s="9" t="s">
        <v>317</v>
      </c>
      <c r="F265" s="23">
        <v>248.9</v>
      </c>
      <c r="G265" s="23">
        <v>150</v>
      </c>
      <c r="H265" s="24">
        <v>0.60265166733627962</v>
      </c>
    </row>
    <row r="266" spans="1:8" ht="25.5">
      <c r="A266" s="19" t="s">
        <v>323</v>
      </c>
      <c r="B266" s="21">
        <v>7</v>
      </c>
      <c r="C266" s="21">
        <v>2</v>
      </c>
      <c r="D266" s="22" t="s">
        <v>747</v>
      </c>
      <c r="E266" s="9" t="s">
        <v>322</v>
      </c>
      <c r="F266" s="23">
        <v>4511.8999999999996</v>
      </c>
      <c r="G266" s="23">
        <v>2562.1</v>
      </c>
      <c r="H266" s="24">
        <v>0.56785389747113191</v>
      </c>
    </row>
    <row r="267" spans="1:8" ht="38.25">
      <c r="A267" s="19" t="s">
        <v>311</v>
      </c>
      <c r="B267" s="21">
        <v>7</v>
      </c>
      <c r="C267" s="21">
        <v>2</v>
      </c>
      <c r="D267" s="22" t="s">
        <v>746</v>
      </c>
      <c r="E267" s="9" t="s">
        <v>310</v>
      </c>
      <c r="F267" s="23">
        <v>10600</v>
      </c>
      <c r="G267" s="23">
        <v>2193.6</v>
      </c>
      <c r="H267" s="24">
        <v>0.20694339622641508</v>
      </c>
    </row>
    <row r="268" spans="1:8" ht="25.5">
      <c r="A268" s="19" t="s">
        <v>323</v>
      </c>
      <c r="B268" s="21">
        <v>7</v>
      </c>
      <c r="C268" s="21">
        <v>2</v>
      </c>
      <c r="D268" s="22" t="s">
        <v>746</v>
      </c>
      <c r="E268" s="9" t="s">
        <v>322</v>
      </c>
      <c r="F268" s="23">
        <v>10600</v>
      </c>
      <c r="G268" s="23">
        <v>2193.6</v>
      </c>
      <c r="H268" s="24">
        <v>0.20694339622641508</v>
      </c>
    </row>
    <row r="269" spans="1:8" ht="76.5">
      <c r="A269" s="19" t="s">
        <v>745</v>
      </c>
      <c r="B269" s="21">
        <v>7</v>
      </c>
      <c r="C269" s="21">
        <v>2</v>
      </c>
      <c r="D269" s="22" t="s">
        <v>744</v>
      </c>
      <c r="E269" s="9" t="s">
        <v>310</v>
      </c>
      <c r="F269" s="23">
        <v>337625.9</v>
      </c>
      <c r="G269" s="23">
        <v>230952</v>
      </c>
      <c r="H269" s="24">
        <v>0.68404704733848909</v>
      </c>
    </row>
    <row r="270" spans="1:8" ht="51">
      <c r="A270" s="19" t="s">
        <v>309</v>
      </c>
      <c r="B270" s="21">
        <v>7</v>
      </c>
      <c r="C270" s="21">
        <v>2</v>
      </c>
      <c r="D270" s="22" t="s">
        <v>744</v>
      </c>
      <c r="E270" s="9" t="s">
        <v>308</v>
      </c>
      <c r="F270" s="23">
        <v>331657.40000000002</v>
      </c>
      <c r="G270" s="23">
        <v>225564.9</v>
      </c>
      <c r="H270" s="24">
        <v>0.6801141780644725</v>
      </c>
    </row>
    <row r="271" spans="1:8" ht="25.5">
      <c r="A271" s="19" t="s">
        <v>323</v>
      </c>
      <c r="B271" s="21">
        <v>7</v>
      </c>
      <c r="C271" s="21">
        <v>2</v>
      </c>
      <c r="D271" s="22" t="s">
        <v>744</v>
      </c>
      <c r="E271" s="9" t="s">
        <v>322</v>
      </c>
      <c r="F271" s="23">
        <v>5903.5</v>
      </c>
      <c r="G271" s="23">
        <v>5326.7</v>
      </c>
      <c r="H271" s="24">
        <v>0.90229524858135002</v>
      </c>
    </row>
    <row r="272" spans="1:8" ht="51">
      <c r="A272" s="19" t="s">
        <v>309</v>
      </c>
      <c r="B272" s="21">
        <v>7</v>
      </c>
      <c r="C272" s="21">
        <v>2</v>
      </c>
      <c r="D272" s="22" t="s">
        <v>744</v>
      </c>
      <c r="E272" s="9" t="s">
        <v>308</v>
      </c>
      <c r="F272" s="23">
        <v>8</v>
      </c>
      <c r="G272" s="23">
        <v>6.4</v>
      </c>
      <c r="H272" s="24">
        <v>0.8</v>
      </c>
    </row>
    <row r="273" spans="1:8" ht="25.5">
      <c r="A273" s="19" t="s">
        <v>323</v>
      </c>
      <c r="B273" s="21">
        <v>7</v>
      </c>
      <c r="C273" s="21">
        <v>2</v>
      </c>
      <c r="D273" s="22" t="s">
        <v>744</v>
      </c>
      <c r="E273" s="9" t="s">
        <v>322</v>
      </c>
      <c r="F273" s="23">
        <v>8</v>
      </c>
      <c r="G273" s="23">
        <v>5</v>
      </c>
      <c r="H273" s="24">
        <v>0.625</v>
      </c>
    </row>
    <row r="274" spans="1:8" ht="51">
      <c r="A274" s="19" t="s">
        <v>309</v>
      </c>
      <c r="B274" s="21">
        <v>7</v>
      </c>
      <c r="C274" s="21">
        <v>2</v>
      </c>
      <c r="D274" s="22" t="s">
        <v>744</v>
      </c>
      <c r="E274" s="9" t="s">
        <v>308</v>
      </c>
      <c r="F274" s="23">
        <v>49</v>
      </c>
      <c r="G274" s="23">
        <v>49</v>
      </c>
      <c r="H274" s="24">
        <v>1</v>
      </c>
    </row>
    <row r="275" spans="1:8" ht="19.899999999999999" customHeight="1">
      <c r="A275" s="19" t="s">
        <v>565</v>
      </c>
      <c r="B275" s="21">
        <v>7</v>
      </c>
      <c r="C275" s="21">
        <v>2</v>
      </c>
      <c r="D275" s="22" t="s">
        <v>743</v>
      </c>
      <c r="E275" s="9" t="s">
        <v>310</v>
      </c>
      <c r="F275" s="23">
        <v>3012.9</v>
      </c>
      <c r="G275" s="23">
        <v>336.3</v>
      </c>
      <c r="H275" s="24">
        <v>0.11162003385442597</v>
      </c>
    </row>
    <row r="276" spans="1:8" ht="25.5">
      <c r="A276" s="19" t="s">
        <v>323</v>
      </c>
      <c r="B276" s="21">
        <v>7</v>
      </c>
      <c r="C276" s="21">
        <v>2</v>
      </c>
      <c r="D276" s="22" t="s">
        <v>743</v>
      </c>
      <c r="E276" s="9" t="s">
        <v>322</v>
      </c>
      <c r="F276" s="23">
        <v>3012.9</v>
      </c>
      <c r="G276" s="23">
        <v>336.3</v>
      </c>
      <c r="H276" s="24">
        <v>0.11162003385442597</v>
      </c>
    </row>
    <row r="277" spans="1:8" ht="31.9" customHeight="1">
      <c r="A277" s="19" t="s">
        <v>673</v>
      </c>
      <c r="B277" s="21">
        <v>7</v>
      </c>
      <c r="C277" s="21">
        <v>2</v>
      </c>
      <c r="D277" s="22" t="s">
        <v>672</v>
      </c>
      <c r="E277" s="9" t="s">
        <v>310</v>
      </c>
      <c r="F277" s="23">
        <v>100</v>
      </c>
      <c r="G277" s="23">
        <v>41.4</v>
      </c>
      <c r="H277" s="24">
        <v>0.41399999999999998</v>
      </c>
    </row>
    <row r="278" spans="1:8" ht="51">
      <c r="A278" s="19" t="s">
        <v>671</v>
      </c>
      <c r="B278" s="21">
        <v>7</v>
      </c>
      <c r="C278" s="21">
        <v>2</v>
      </c>
      <c r="D278" s="22" t="s">
        <v>670</v>
      </c>
      <c r="E278" s="9" t="s">
        <v>310</v>
      </c>
      <c r="F278" s="23">
        <v>100</v>
      </c>
      <c r="G278" s="23">
        <v>41.4</v>
      </c>
      <c r="H278" s="24">
        <v>0.41399999999999998</v>
      </c>
    </row>
    <row r="279" spans="1:8" ht="38.25">
      <c r="A279" s="19" t="s">
        <v>742</v>
      </c>
      <c r="B279" s="21">
        <v>7</v>
      </c>
      <c r="C279" s="21">
        <v>2</v>
      </c>
      <c r="D279" s="22" t="s">
        <v>741</v>
      </c>
      <c r="E279" s="9" t="s">
        <v>310</v>
      </c>
      <c r="F279" s="23">
        <v>100</v>
      </c>
      <c r="G279" s="23">
        <v>41.4</v>
      </c>
      <c r="H279" s="24">
        <v>0.41399999999999998</v>
      </c>
    </row>
    <row r="280" spans="1:8" ht="25.5">
      <c r="A280" s="19" t="s">
        <v>323</v>
      </c>
      <c r="B280" s="21">
        <v>7</v>
      </c>
      <c r="C280" s="21">
        <v>2</v>
      </c>
      <c r="D280" s="22" t="s">
        <v>741</v>
      </c>
      <c r="E280" s="9" t="s">
        <v>322</v>
      </c>
      <c r="F280" s="23">
        <v>100</v>
      </c>
      <c r="G280" s="23">
        <v>41.4</v>
      </c>
      <c r="H280" s="24">
        <v>0.41399999999999998</v>
      </c>
    </row>
    <row r="281" spans="1:8" ht="25.5">
      <c r="A281" s="19" t="s">
        <v>740</v>
      </c>
      <c r="B281" s="21">
        <v>7</v>
      </c>
      <c r="C281" s="21">
        <v>2</v>
      </c>
      <c r="D281" s="22" t="s">
        <v>739</v>
      </c>
      <c r="E281" s="9" t="s">
        <v>310</v>
      </c>
      <c r="F281" s="23">
        <v>9077.2999999999993</v>
      </c>
      <c r="G281" s="23">
        <v>4676.3</v>
      </c>
      <c r="H281" s="24">
        <v>0.51516420080861058</v>
      </c>
    </row>
    <row r="282" spans="1:8" ht="38.25">
      <c r="A282" s="19" t="s">
        <v>738</v>
      </c>
      <c r="B282" s="21">
        <v>7</v>
      </c>
      <c r="C282" s="21">
        <v>2</v>
      </c>
      <c r="D282" s="22" t="s">
        <v>737</v>
      </c>
      <c r="E282" s="9" t="s">
        <v>310</v>
      </c>
      <c r="F282" s="23">
        <v>9077.2999999999993</v>
      </c>
      <c r="G282" s="23">
        <v>4676.3</v>
      </c>
      <c r="H282" s="24">
        <v>0.51516420080861058</v>
      </c>
    </row>
    <row r="283" spans="1:8" ht="38.25">
      <c r="A283" s="19" t="s">
        <v>736</v>
      </c>
      <c r="B283" s="21">
        <v>7</v>
      </c>
      <c r="C283" s="21">
        <v>2</v>
      </c>
      <c r="D283" s="22" t="s">
        <v>735</v>
      </c>
      <c r="E283" s="9" t="s">
        <v>310</v>
      </c>
      <c r="F283" s="23">
        <v>1215</v>
      </c>
      <c r="G283" s="23">
        <v>0</v>
      </c>
      <c r="H283" s="24">
        <v>0</v>
      </c>
    </row>
    <row r="284" spans="1:8" ht="25.5">
      <c r="A284" s="19" t="s">
        <v>323</v>
      </c>
      <c r="B284" s="21">
        <v>7</v>
      </c>
      <c r="C284" s="21">
        <v>2</v>
      </c>
      <c r="D284" s="22" t="s">
        <v>735</v>
      </c>
      <c r="E284" s="9" t="s">
        <v>322</v>
      </c>
      <c r="F284" s="23">
        <v>1215</v>
      </c>
      <c r="G284" s="23">
        <v>0</v>
      </c>
      <c r="H284" s="24">
        <v>0</v>
      </c>
    </row>
    <row r="285" spans="1:8" ht="38.25">
      <c r="A285" s="19" t="s">
        <v>734</v>
      </c>
      <c r="B285" s="21">
        <v>7</v>
      </c>
      <c r="C285" s="21">
        <v>2</v>
      </c>
      <c r="D285" s="22" t="s">
        <v>733</v>
      </c>
      <c r="E285" s="9" t="s">
        <v>310</v>
      </c>
      <c r="F285" s="23">
        <v>6985</v>
      </c>
      <c r="G285" s="23">
        <v>4239.3999999999996</v>
      </c>
      <c r="H285" s="24">
        <v>0.60692913385826763</v>
      </c>
    </row>
    <row r="286" spans="1:8" ht="25.5">
      <c r="A286" s="19" t="s">
        <v>323</v>
      </c>
      <c r="B286" s="21">
        <v>7</v>
      </c>
      <c r="C286" s="21">
        <v>2</v>
      </c>
      <c r="D286" s="22" t="s">
        <v>733</v>
      </c>
      <c r="E286" s="9" t="s">
        <v>322</v>
      </c>
      <c r="F286" s="23">
        <v>6985</v>
      </c>
      <c r="G286" s="23">
        <v>4239.3999999999996</v>
      </c>
      <c r="H286" s="24">
        <v>0.60692913385826763</v>
      </c>
    </row>
    <row r="287" spans="1:8" ht="51">
      <c r="A287" s="19" t="s">
        <v>732</v>
      </c>
      <c r="B287" s="21">
        <v>7</v>
      </c>
      <c r="C287" s="21">
        <v>2</v>
      </c>
      <c r="D287" s="22" t="s">
        <v>731</v>
      </c>
      <c r="E287" s="9" t="s">
        <v>310</v>
      </c>
      <c r="F287" s="23">
        <v>877.3</v>
      </c>
      <c r="G287" s="23">
        <v>437</v>
      </c>
      <c r="H287" s="24">
        <v>0.49811922945400666</v>
      </c>
    </row>
    <row r="288" spans="1:8" ht="25.5">
      <c r="A288" s="19" t="s">
        <v>323</v>
      </c>
      <c r="B288" s="21">
        <v>7</v>
      </c>
      <c r="C288" s="21">
        <v>2</v>
      </c>
      <c r="D288" s="22" t="s">
        <v>731</v>
      </c>
      <c r="E288" s="9" t="s">
        <v>322</v>
      </c>
      <c r="F288" s="23">
        <v>877.3</v>
      </c>
      <c r="G288" s="23">
        <v>437</v>
      </c>
      <c r="H288" s="24">
        <v>0.49811922945400666</v>
      </c>
    </row>
    <row r="289" spans="1:8" ht="25.5">
      <c r="A289" s="19" t="s">
        <v>708</v>
      </c>
      <c r="B289" s="21">
        <v>7</v>
      </c>
      <c r="C289" s="21">
        <v>2</v>
      </c>
      <c r="D289" s="22" t="s">
        <v>707</v>
      </c>
      <c r="E289" s="9" t="s">
        <v>310</v>
      </c>
      <c r="F289" s="23">
        <v>1583.8</v>
      </c>
      <c r="G289" s="23">
        <v>950.6</v>
      </c>
      <c r="H289" s="24">
        <v>0.60020204571284252</v>
      </c>
    </row>
    <row r="290" spans="1:8" ht="51">
      <c r="A290" s="19" t="s">
        <v>706</v>
      </c>
      <c r="B290" s="21">
        <v>7</v>
      </c>
      <c r="C290" s="21">
        <v>2</v>
      </c>
      <c r="D290" s="22" t="s">
        <v>705</v>
      </c>
      <c r="E290" s="9" t="s">
        <v>310</v>
      </c>
      <c r="F290" s="23">
        <v>1583.8</v>
      </c>
      <c r="G290" s="23">
        <v>950.6</v>
      </c>
      <c r="H290" s="24">
        <v>0.60020204571284252</v>
      </c>
    </row>
    <row r="291" spans="1:8" ht="38.25">
      <c r="A291" s="19" t="s">
        <v>704</v>
      </c>
      <c r="B291" s="21">
        <v>7</v>
      </c>
      <c r="C291" s="21">
        <v>2</v>
      </c>
      <c r="D291" s="22" t="s">
        <v>703</v>
      </c>
      <c r="E291" s="9" t="s">
        <v>310</v>
      </c>
      <c r="F291" s="23">
        <v>1583.8</v>
      </c>
      <c r="G291" s="23">
        <v>950.6</v>
      </c>
      <c r="H291" s="24">
        <v>0.60020204571284252</v>
      </c>
    </row>
    <row r="292" spans="1:8" ht="25.5">
      <c r="A292" s="19" t="s">
        <v>323</v>
      </c>
      <c r="B292" s="21">
        <v>7</v>
      </c>
      <c r="C292" s="21">
        <v>2</v>
      </c>
      <c r="D292" s="22" t="s">
        <v>703</v>
      </c>
      <c r="E292" s="9" t="s">
        <v>322</v>
      </c>
      <c r="F292" s="23">
        <v>1583.8</v>
      </c>
      <c r="G292" s="23">
        <v>950.6</v>
      </c>
      <c r="H292" s="24">
        <v>0.60020204571284252</v>
      </c>
    </row>
    <row r="293" spans="1:8" ht="38.25">
      <c r="A293" s="19" t="s">
        <v>544</v>
      </c>
      <c r="B293" s="21">
        <v>7</v>
      </c>
      <c r="C293" s="21">
        <v>2</v>
      </c>
      <c r="D293" s="22" t="s">
        <v>543</v>
      </c>
      <c r="E293" s="9" t="s">
        <v>310</v>
      </c>
      <c r="F293" s="23">
        <v>63.2</v>
      </c>
      <c r="G293" s="23">
        <v>38.1</v>
      </c>
      <c r="H293" s="24">
        <v>0.60284810126582278</v>
      </c>
    </row>
    <row r="294" spans="1:8" ht="63.75">
      <c r="A294" s="19" t="s">
        <v>542</v>
      </c>
      <c r="B294" s="21">
        <v>7</v>
      </c>
      <c r="C294" s="21">
        <v>2</v>
      </c>
      <c r="D294" s="22" t="s">
        <v>541</v>
      </c>
      <c r="E294" s="9" t="s">
        <v>310</v>
      </c>
      <c r="F294" s="23">
        <v>63.2</v>
      </c>
      <c r="G294" s="23">
        <v>38.1</v>
      </c>
      <c r="H294" s="24">
        <v>0.60284810126582278</v>
      </c>
    </row>
    <row r="295" spans="1:8" ht="44.45" customHeight="1">
      <c r="A295" s="19" t="s">
        <v>702</v>
      </c>
      <c r="B295" s="21">
        <v>7</v>
      </c>
      <c r="C295" s="21">
        <v>2</v>
      </c>
      <c r="D295" s="22" t="s">
        <v>701</v>
      </c>
      <c r="E295" s="9" t="s">
        <v>310</v>
      </c>
      <c r="F295" s="23">
        <v>63.2</v>
      </c>
      <c r="G295" s="23">
        <v>38.1</v>
      </c>
      <c r="H295" s="24">
        <v>0.60284810126582278</v>
      </c>
    </row>
    <row r="296" spans="1:8" ht="25.5">
      <c r="A296" s="19" t="s">
        <v>323</v>
      </c>
      <c r="B296" s="21">
        <v>7</v>
      </c>
      <c r="C296" s="21">
        <v>2</v>
      </c>
      <c r="D296" s="22" t="s">
        <v>701</v>
      </c>
      <c r="E296" s="9" t="s">
        <v>322</v>
      </c>
      <c r="F296" s="23">
        <v>63.2</v>
      </c>
      <c r="G296" s="23">
        <v>38.1</v>
      </c>
      <c r="H296" s="24">
        <v>0.60284810126582278</v>
      </c>
    </row>
    <row r="297" spans="1:8" ht="25.5">
      <c r="A297" s="19" t="s">
        <v>700</v>
      </c>
      <c r="B297" s="21">
        <v>7</v>
      </c>
      <c r="C297" s="21">
        <v>2</v>
      </c>
      <c r="D297" s="22" t="s">
        <v>699</v>
      </c>
      <c r="E297" s="9" t="s">
        <v>310</v>
      </c>
      <c r="F297" s="23">
        <v>2189.8000000000002</v>
      </c>
      <c r="G297" s="23">
        <v>813.7</v>
      </c>
      <c r="H297" s="24">
        <v>0.37158644625079917</v>
      </c>
    </row>
    <row r="298" spans="1:8" ht="38.25">
      <c r="A298" s="19" t="s">
        <v>698</v>
      </c>
      <c r="B298" s="21">
        <v>7</v>
      </c>
      <c r="C298" s="21">
        <v>2</v>
      </c>
      <c r="D298" s="22" t="s">
        <v>697</v>
      </c>
      <c r="E298" s="9" t="s">
        <v>310</v>
      </c>
      <c r="F298" s="23">
        <v>2189.8000000000002</v>
      </c>
      <c r="G298" s="23">
        <v>813.7</v>
      </c>
      <c r="H298" s="24">
        <v>0.37158644625079917</v>
      </c>
    </row>
    <row r="299" spans="1:8" ht="38.25">
      <c r="A299" s="19" t="s">
        <v>730</v>
      </c>
      <c r="B299" s="21">
        <v>7</v>
      </c>
      <c r="C299" s="21">
        <v>2</v>
      </c>
      <c r="D299" s="22" t="s">
        <v>729</v>
      </c>
      <c r="E299" s="9" t="s">
        <v>310</v>
      </c>
      <c r="F299" s="23">
        <v>601.4</v>
      </c>
      <c r="G299" s="23">
        <v>601.4</v>
      </c>
      <c r="H299" s="24">
        <v>1</v>
      </c>
    </row>
    <row r="300" spans="1:8" ht="25.5">
      <c r="A300" s="19" t="s">
        <v>323</v>
      </c>
      <c r="B300" s="21">
        <v>7</v>
      </c>
      <c r="C300" s="21">
        <v>2</v>
      </c>
      <c r="D300" s="22" t="s">
        <v>729</v>
      </c>
      <c r="E300" s="9" t="s">
        <v>322</v>
      </c>
      <c r="F300" s="23">
        <v>601.4</v>
      </c>
      <c r="G300" s="23">
        <v>601.4</v>
      </c>
      <c r="H300" s="24">
        <v>1</v>
      </c>
    </row>
    <row r="301" spans="1:8" ht="63.75">
      <c r="A301" s="19" t="s">
        <v>696</v>
      </c>
      <c r="B301" s="21">
        <v>7</v>
      </c>
      <c r="C301" s="21">
        <v>2</v>
      </c>
      <c r="D301" s="22" t="s">
        <v>695</v>
      </c>
      <c r="E301" s="9" t="s">
        <v>310</v>
      </c>
      <c r="F301" s="23">
        <v>1408.2</v>
      </c>
      <c r="G301" s="23">
        <v>212.3</v>
      </c>
      <c r="H301" s="24">
        <v>0.15075983525067463</v>
      </c>
    </row>
    <row r="302" spans="1:8" ht="25.5">
      <c r="A302" s="19" t="s">
        <v>323</v>
      </c>
      <c r="B302" s="21">
        <v>7</v>
      </c>
      <c r="C302" s="21">
        <v>2</v>
      </c>
      <c r="D302" s="22" t="s">
        <v>695</v>
      </c>
      <c r="E302" s="9" t="s">
        <v>322</v>
      </c>
      <c r="F302" s="23">
        <v>1408.2</v>
      </c>
      <c r="G302" s="23">
        <v>212.3</v>
      </c>
      <c r="H302" s="24">
        <v>0.15075983525067463</v>
      </c>
    </row>
    <row r="303" spans="1:8" ht="25.5">
      <c r="A303" s="19" t="s">
        <v>728</v>
      </c>
      <c r="B303" s="21">
        <v>7</v>
      </c>
      <c r="C303" s="21">
        <v>2</v>
      </c>
      <c r="D303" s="22" t="s">
        <v>727</v>
      </c>
      <c r="E303" s="9" t="s">
        <v>310</v>
      </c>
      <c r="F303" s="23">
        <v>180.2</v>
      </c>
      <c r="G303" s="23">
        <v>0</v>
      </c>
      <c r="H303" s="24">
        <v>0</v>
      </c>
    </row>
    <row r="304" spans="1:8" ht="25.5">
      <c r="A304" s="19" t="s">
        <v>323</v>
      </c>
      <c r="B304" s="21">
        <v>7</v>
      </c>
      <c r="C304" s="21">
        <v>2</v>
      </c>
      <c r="D304" s="22" t="s">
        <v>727</v>
      </c>
      <c r="E304" s="9" t="s">
        <v>322</v>
      </c>
      <c r="F304" s="23">
        <v>180.2</v>
      </c>
      <c r="G304" s="23">
        <v>0</v>
      </c>
      <c r="H304" s="24">
        <v>0</v>
      </c>
    </row>
    <row r="305" spans="1:8" ht="25.5">
      <c r="A305" s="19" t="s">
        <v>577</v>
      </c>
      <c r="B305" s="21">
        <v>7</v>
      </c>
      <c r="C305" s="21">
        <v>2</v>
      </c>
      <c r="D305" s="22" t="s">
        <v>576</v>
      </c>
      <c r="E305" s="9" t="s">
        <v>310</v>
      </c>
      <c r="F305" s="23">
        <v>14536.5</v>
      </c>
      <c r="G305" s="23">
        <v>4276</v>
      </c>
      <c r="H305" s="24">
        <v>0.2941560898428095</v>
      </c>
    </row>
    <row r="306" spans="1:8" ht="25.5">
      <c r="A306" s="19" t="s">
        <v>575</v>
      </c>
      <c r="B306" s="21">
        <v>7</v>
      </c>
      <c r="C306" s="21">
        <v>2</v>
      </c>
      <c r="D306" s="22" t="s">
        <v>574</v>
      </c>
      <c r="E306" s="9" t="s">
        <v>310</v>
      </c>
      <c r="F306" s="23">
        <v>14536.5</v>
      </c>
      <c r="G306" s="23">
        <v>4276</v>
      </c>
      <c r="H306" s="24">
        <v>0.2941560898428095</v>
      </c>
    </row>
    <row r="307" spans="1:8" ht="38.25">
      <c r="A307" s="19" t="s">
        <v>726</v>
      </c>
      <c r="B307" s="21">
        <v>7</v>
      </c>
      <c r="C307" s="21">
        <v>2</v>
      </c>
      <c r="D307" s="22" t="s">
        <v>725</v>
      </c>
      <c r="E307" s="9" t="s">
        <v>310</v>
      </c>
      <c r="F307" s="23">
        <v>1563.7</v>
      </c>
      <c r="G307" s="23">
        <v>0</v>
      </c>
      <c r="H307" s="24">
        <v>0</v>
      </c>
    </row>
    <row r="308" spans="1:8" ht="25.5">
      <c r="A308" s="19" t="s">
        <v>323</v>
      </c>
      <c r="B308" s="21">
        <v>7</v>
      </c>
      <c r="C308" s="21">
        <v>2</v>
      </c>
      <c r="D308" s="22" t="s">
        <v>725</v>
      </c>
      <c r="E308" s="9" t="s">
        <v>322</v>
      </c>
      <c r="F308" s="23">
        <v>1563.7</v>
      </c>
      <c r="G308" s="23">
        <v>0</v>
      </c>
      <c r="H308" s="24">
        <v>0</v>
      </c>
    </row>
    <row r="309" spans="1:8" ht="51">
      <c r="A309" s="19" t="s">
        <v>724</v>
      </c>
      <c r="B309" s="21">
        <v>7</v>
      </c>
      <c r="C309" s="21">
        <v>2</v>
      </c>
      <c r="D309" s="22" t="s">
        <v>723</v>
      </c>
      <c r="E309" s="9" t="s">
        <v>310</v>
      </c>
      <c r="F309" s="23">
        <v>1299</v>
      </c>
      <c r="G309" s="23">
        <v>1236.5</v>
      </c>
      <c r="H309" s="24">
        <v>0.9518860662047729</v>
      </c>
    </row>
    <row r="310" spans="1:8" ht="25.5">
      <c r="A310" s="19" t="s">
        <v>323</v>
      </c>
      <c r="B310" s="21">
        <v>7</v>
      </c>
      <c r="C310" s="21">
        <v>2</v>
      </c>
      <c r="D310" s="22" t="s">
        <v>723</v>
      </c>
      <c r="E310" s="9" t="s">
        <v>322</v>
      </c>
      <c r="F310" s="23">
        <v>1299</v>
      </c>
      <c r="G310" s="23">
        <v>1236.5</v>
      </c>
      <c r="H310" s="24">
        <v>0.9518860662047729</v>
      </c>
    </row>
    <row r="311" spans="1:8" ht="38.25">
      <c r="A311" s="19" t="s">
        <v>694</v>
      </c>
      <c r="B311" s="21">
        <v>7</v>
      </c>
      <c r="C311" s="21">
        <v>2</v>
      </c>
      <c r="D311" s="22" t="s">
        <v>693</v>
      </c>
      <c r="E311" s="9" t="s">
        <v>310</v>
      </c>
      <c r="F311" s="23">
        <v>423.8</v>
      </c>
      <c r="G311" s="23">
        <v>152.19999999999999</v>
      </c>
      <c r="H311" s="24">
        <v>0.35913166588013212</v>
      </c>
    </row>
    <row r="312" spans="1:8" ht="25.5">
      <c r="A312" s="19" t="s">
        <v>323</v>
      </c>
      <c r="B312" s="21">
        <v>7</v>
      </c>
      <c r="C312" s="21">
        <v>2</v>
      </c>
      <c r="D312" s="22" t="s">
        <v>693</v>
      </c>
      <c r="E312" s="9" t="s">
        <v>322</v>
      </c>
      <c r="F312" s="23">
        <v>423.8</v>
      </c>
      <c r="G312" s="23">
        <v>152.19999999999999</v>
      </c>
      <c r="H312" s="24">
        <v>0.35913166588013212</v>
      </c>
    </row>
    <row r="313" spans="1:8" ht="63.75">
      <c r="A313" s="19" t="s">
        <v>573</v>
      </c>
      <c r="B313" s="21">
        <v>7</v>
      </c>
      <c r="C313" s="21">
        <v>2</v>
      </c>
      <c r="D313" s="22" t="s">
        <v>571</v>
      </c>
      <c r="E313" s="9" t="s">
        <v>310</v>
      </c>
      <c r="F313" s="23">
        <v>11250</v>
      </c>
      <c r="G313" s="23">
        <v>2887.3</v>
      </c>
      <c r="H313" s="24">
        <v>0.25664888888888893</v>
      </c>
    </row>
    <row r="314" spans="1:8" ht="25.5">
      <c r="A314" s="19" t="s">
        <v>323</v>
      </c>
      <c r="B314" s="21">
        <v>7</v>
      </c>
      <c r="C314" s="21">
        <v>2</v>
      </c>
      <c r="D314" s="22" t="s">
        <v>571</v>
      </c>
      <c r="E314" s="9" t="s">
        <v>322</v>
      </c>
      <c r="F314" s="23">
        <v>1450</v>
      </c>
      <c r="G314" s="23">
        <v>887.6</v>
      </c>
      <c r="H314" s="24">
        <v>0.61213793103448277</v>
      </c>
    </row>
    <row r="315" spans="1:8" ht="25.5">
      <c r="A315" s="19" t="s">
        <v>572</v>
      </c>
      <c r="B315" s="21">
        <v>7</v>
      </c>
      <c r="C315" s="21">
        <v>2</v>
      </c>
      <c r="D315" s="22" t="s">
        <v>571</v>
      </c>
      <c r="E315" s="9" t="s">
        <v>570</v>
      </c>
      <c r="F315" s="23">
        <v>9800</v>
      </c>
      <c r="G315" s="23">
        <v>1999.8</v>
      </c>
      <c r="H315" s="24">
        <v>0.20406122448979591</v>
      </c>
    </row>
    <row r="316" spans="1:8" ht="25.5">
      <c r="A316" s="19" t="s">
        <v>722</v>
      </c>
      <c r="B316" s="21">
        <v>7</v>
      </c>
      <c r="C316" s="21">
        <v>2</v>
      </c>
      <c r="D316" s="22" t="s">
        <v>721</v>
      </c>
      <c r="E316" s="9" t="s">
        <v>310</v>
      </c>
      <c r="F316" s="23">
        <v>0</v>
      </c>
      <c r="G316" s="23">
        <v>0</v>
      </c>
      <c r="H316" s="24">
        <v>0</v>
      </c>
    </row>
    <row r="317" spans="1:8" ht="25.5">
      <c r="A317" s="19" t="s">
        <v>335</v>
      </c>
      <c r="B317" s="21">
        <v>7</v>
      </c>
      <c r="C317" s="21">
        <v>2</v>
      </c>
      <c r="D317" s="22" t="s">
        <v>721</v>
      </c>
      <c r="E317" s="9" t="s">
        <v>333</v>
      </c>
      <c r="F317" s="23">
        <v>0</v>
      </c>
      <c r="G317" s="23">
        <v>0</v>
      </c>
      <c r="H317" s="24">
        <v>0</v>
      </c>
    </row>
    <row r="318" spans="1:8" ht="38.25">
      <c r="A318" s="19" t="s">
        <v>720</v>
      </c>
      <c r="B318" s="21">
        <v>7</v>
      </c>
      <c r="C318" s="21">
        <v>2</v>
      </c>
      <c r="D318" s="22" t="s">
        <v>719</v>
      </c>
      <c r="E318" s="9" t="s">
        <v>310</v>
      </c>
      <c r="F318" s="23">
        <v>15</v>
      </c>
      <c r="G318" s="23">
        <v>0</v>
      </c>
      <c r="H318" s="24">
        <v>0</v>
      </c>
    </row>
    <row r="319" spans="1:8" ht="38.25">
      <c r="A319" s="19" t="s">
        <v>718</v>
      </c>
      <c r="B319" s="21">
        <v>7</v>
      </c>
      <c r="C319" s="21">
        <v>2</v>
      </c>
      <c r="D319" s="22" t="s">
        <v>717</v>
      </c>
      <c r="E319" s="9" t="s">
        <v>310</v>
      </c>
      <c r="F319" s="23">
        <v>15</v>
      </c>
      <c r="G319" s="23">
        <v>0</v>
      </c>
      <c r="H319" s="24">
        <v>0</v>
      </c>
    </row>
    <row r="320" spans="1:8" ht="25.5">
      <c r="A320" s="19" t="s">
        <v>716</v>
      </c>
      <c r="B320" s="21">
        <v>7</v>
      </c>
      <c r="C320" s="21">
        <v>2</v>
      </c>
      <c r="D320" s="22" t="s">
        <v>715</v>
      </c>
      <c r="E320" s="9" t="s">
        <v>310</v>
      </c>
      <c r="F320" s="23">
        <v>15</v>
      </c>
      <c r="G320" s="23">
        <v>0</v>
      </c>
      <c r="H320" s="24">
        <v>0</v>
      </c>
    </row>
    <row r="321" spans="1:8" ht="25.5">
      <c r="A321" s="19" t="s">
        <v>323</v>
      </c>
      <c r="B321" s="21">
        <v>7</v>
      </c>
      <c r="C321" s="21">
        <v>2</v>
      </c>
      <c r="D321" s="22" t="s">
        <v>715</v>
      </c>
      <c r="E321" s="9" t="s">
        <v>322</v>
      </c>
      <c r="F321" s="23">
        <v>15</v>
      </c>
      <c r="G321" s="23">
        <v>0</v>
      </c>
      <c r="H321" s="24">
        <v>0</v>
      </c>
    </row>
    <row r="322" spans="1:8" s="10" customFormat="1">
      <c r="A322" s="13" t="s">
        <v>714</v>
      </c>
      <c r="B322" s="15">
        <v>7</v>
      </c>
      <c r="C322" s="15">
        <v>3</v>
      </c>
      <c r="D322" s="16" t="s">
        <v>310</v>
      </c>
      <c r="E322" s="11" t="s">
        <v>310</v>
      </c>
      <c r="F322" s="17">
        <v>42747</v>
      </c>
      <c r="G322" s="17">
        <v>25514.400000000001</v>
      </c>
      <c r="H322" s="18">
        <v>0.59686995578637103</v>
      </c>
    </row>
    <row r="323" spans="1:8">
      <c r="A323" s="19" t="s">
        <v>713</v>
      </c>
      <c r="B323" s="21">
        <v>7</v>
      </c>
      <c r="C323" s="21">
        <v>3</v>
      </c>
      <c r="D323" s="22" t="s">
        <v>712</v>
      </c>
      <c r="E323" s="9" t="s">
        <v>310</v>
      </c>
      <c r="F323" s="23">
        <v>42284.800000000003</v>
      </c>
      <c r="G323" s="23">
        <v>25449.599999999999</v>
      </c>
      <c r="H323" s="24">
        <v>0.60186166187377022</v>
      </c>
    </row>
    <row r="324" spans="1:8" ht="25.5">
      <c r="A324" s="19" t="s">
        <v>635</v>
      </c>
      <c r="B324" s="21">
        <v>7</v>
      </c>
      <c r="C324" s="21">
        <v>3</v>
      </c>
      <c r="D324" s="22" t="s">
        <v>711</v>
      </c>
      <c r="E324" s="9" t="s">
        <v>310</v>
      </c>
      <c r="F324" s="23">
        <v>24298.2</v>
      </c>
      <c r="G324" s="23">
        <v>16565.900000000001</v>
      </c>
      <c r="H324" s="24">
        <v>0.68177478167107031</v>
      </c>
    </row>
    <row r="325" spans="1:8" ht="51">
      <c r="A325" s="19" t="s">
        <v>309</v>
      </c>
      <c r="B325" s="21">
        <v>7</v>
      </c>
      <c r="C325" s="21">
        <v>3</v>
      </c>
      <c r="D325" s="22" t="s">
        <v>711</v>
      </c>
      <c r="E325" s="9" t="s">
        <v>308</v>
      </c>
      <c r="F325" s="23">
        <v>17355.599999999999</v>
      </c>
      <c r="G325" s="23">
        <v>11596.9</v>
      </c>
      <c r="H325" s="24">
        <v>0.66819355136094405</v>
      </c>
    </row>
    <row r="326" spans="1:8" ht="25.5">
      <c r="A326" s="19" t="s">
        <v>323</v>
      </c>
      <c r="B326" s="21">
        <v>7</v>
      </c>
      <c r="C326" s="21">
        <v>3</v>
      </c>
      <c r="D326" s="22" t="s">
        <v>711</v>
      </c>
      <c r="E326" s="9" t="s">
        <v>322</v>
      </c>
      <c r="F326" s="23">
        <v>2064.6999999999998</v>
      </c>
      <c r="G326" s="23">
        <v>1221.7</v>
      </c>
      <c r="H326" s="24">
        <v>0.59170823848500997</v>
      </c>
    </row>
    <row r="327" spans="1:8">
      <c r="A327" s="19" t="s">
        <v>319</v>
      </c>
      <c r="B327" s="21">
        <v>7</v>
      </c>
      <c r="C327" s="21">
        <v>3</v>
      </c>
      <c r="D327" s="22" t="s">
        <v>711</v>
      </c>
      <c r="E327" s="9" t="s">
        <v>317</v>
      </c>
      <c r="F327" s="23">
        <v>339.9</v>
      </c>
      <c r="G327" s="23">
        <v>190.9</v>
      </c>
      <c r="H327" s="24">
        <v>0.56163577522800834</v>
      </c>
    </row>
    <row r="328" spans="1:8" ht="25.5">
      <c r="A328" s="19" t="s">
        <v>323</v>
      </c>
      <c r="B328" s="21">
        <v>7</v>
      </c>
      <c r="C328" s="21">
        <v>3</v>
      </c>
      <c r="D328" s="22" t="s">
        <v>711</v>
      </c>
      <c r="E328" s="9" t="s">
        <v>322</v>
      </c>
      <c r="F328" s="23">
        <v>183.5</v>
      </c>
      <c r="G328" s="23">
        <v>86.5</v>
      </c>
      <c r="H328" s="24">
        <v>0.47138964577656678</v>
      </c>
    </row>
    <row r="329" spans="1:8" ht="51">
      <c r="A329" s="19" t="s">
        <v>309</v>
      </c>
      <c r="B329" s="21">
        <v>7</v>
      </c>
      <c r="C329" s="21">
        <v>3</v>
      </c>
      <c r="D329" s="22" t="s">
        <v>711</v>
      </c>
      <c r="E329" s="9" t="s">
        <v>308</v>
      </c>
      <c r="F329" s="23">
        <v>3853</v>
      </c>
      <c r="G329" s="23">
        <v>3237.3</v>
      </c>
      <c r="H329" s="24">
        <v>0.84020243965740982</v>
      </c>
    </row>
    <row r="330" spans="1:8" ht="25.5">
      <c r="A330" s="19" t="s">
        <v>323</v>
      </c>
      <c r="B330" s="21">
        <v>7</v>
      </c>
      <c r="C330" s="21">
        <v>3</v>
      </c>
      <c r="D330" s="22" t="s">
        <v>711</v>
      </c>
      <c r="E330" s="9" t="s">
        <v>322</v>
      </c>
      <c r="F330" s="23">
        <v>348.3</v>
      </c>
      <c r="G330" s="23">
        <v>220</v>
      </c>
      <c r="H330" s="24">
        <v>0.63163939132931379</v>
      </c>
    </row>
    <row r="331" spans="1:8">
      <c r="A331" s="19" t="s">
        <v>319</v>
      </c>
      <c r="B331" s="21">
        <v>7</v>
      </c>
      <c r="C331" s="21">
        <v>3</v>
      </c>
      <c r="D331" s="22" t="s">
        <v>711</v>
      </c>
      <c r="E331" s="9" t="s">
        <v>317</v>
      </c>
      <c r="F331" s="23">
        <v>0.1</v>
      </c>
      <c r="G331" s="23">
        <v>0</v>
      </c>
      <c r="H331" s="24">
        <v>0</v>
      </c>
    </row>
    <row r="332" spans="1:8" ht="25.5">
      <c r="A332" s="19" t="s">
        <v>323</v>
      </c>
      <c r="B332" s="21">
        <v>7</v>
      </c>
      <c r="C332" s="21">
        <v>3</v>
      </c>
      <c r="D332" s="22" t="s">
        <v>711</v>
      </c>
      <c r="E332" s="9" t="s">
        <v>322</v>
      </c>
      <c r="F332" s="23">
        <v>153.1</v>
      </c>
      <c r="G332" s="23">
        <v>12.7</v>
      </c>
      <c r="H332" s="24">
        <v>8.29523187459177E-2</v>
      </c>
    </row>
    <row r="333" spans="1:8" ht="38.25">
      <c r="A333" s="19" t="s">
        <v>311</v>
      </c>
      <c r="B333" s="21">
        <v>7</v>
      </c>
      <c r="C333" s="21">
        <v>3</v>
      </c>
      <c r="D333" s="22" t="s">
        <v>710</v>
      </c>
      <c r="E333" s="9" t="s">
        <v>310</v>
      </c>
      <c r="F333" s="23">
        <v>16065.9</v>
      </c>
      <c r="G333" s="23">
        <v>8105.6</v>
      </c>
      <c r="H333" s="24">
        <v>0.50452200001244873</v>
      </c>
    </row>
    <row r="334" spans="1:8" ht="51">
      <c r="A334" s="19" t="s">
        <v>309</v>
      </c>
      <c r="B334" s="21">
        <v>7</v>
      </c>
      <c r="C334" s="21">
        <v>3</v>
      </c>
      <c r="D334" s="22" t="s">
        <v>710</v>
      </c>
      <c r="E334" s="9" t="s">
        <v>308</v>
      </c>
      <c r="F334" s="23">
        <v>13900</v>
      </c>
      <c r="G334" s="23">
        <v>7007.9</v>
      </c>
      <c r="H334" s="24">
        <v>0.5041654676258992</v>
      </c>
    </row>
    <row r="335" spans="1:8" ht="25.5">
      <c r="A335" s="19" t="s">
        <v>323</v>
      </c>
      <c r="B335" s="21">
        <v>7</v>
      </c>
      <c r="C335" s="21">
        <v>3</v>
      </c>
      <c r="D335" s="22" t="s">
        <v>710</v>
      </c>
      <c r="E335" s="9" t="s">
        <v>322</v>
      </c>
      <c r="F335" s="23">
        <v>865.9</v>
      </c>
      <c r="G335" s="23">
        <v>369.2</v>
      </c>
      <c r="H335" s="24">
        <v>0.4263771798129114</v>
      </c>
    </row>
    <row r="336" spans="1:8" ht="51">
      <c r="A336" s="19" t="s">
        <v>309</v>
      </c>
      <c r="B336" s="21">
        <v>7</v>
      </c>
      <c r="C336" s="21">
        <v>3</v>
      </c>
      <c r="D336" s="22" t="s">
        <v>710</v>
      </c>
      <c r="E336" s="9" t="s">
        <v>308</v>
      </c>
      <c r="F336" s="23">
        <v>1270</v>
      </c>
      <c r="G336" s="23">
        <v>724.3</v>
      </c>
      <c r="H336" s="24">
        <v>0.57031496062992126</v>
      </c>
    </row>
    <row r="337" spans="1:8" ht="25.5">
      <c r="A337" s="19" t="s">
        <v>323</v>
      </c>
      <c r="B337" s="21">
        <v>7</v>
      </c>
      <c r="C337" s="21">
        <v>3</v>
      </c>
      <c r="D337" s="22" t="s">
        <v>710</v>
      </c>
      <c r="E337" s="9" t="s">
        <v>322</v>
      </c>
      <c r="F337" s="23">
        <v>30</v>
      </c>
      <c r="G337" s="23">
        <v>4.3</v>
      </c>
      <c r="H337" s="24">
        <v>0.14333333333333334</v>
      </c>
    </row>
    <row r="338" spans="1:8" ht="19.899999999999999" customHeight="1">
      <c r="A338" s="19" t="s">
        <v>565</v>
      </c>
      <c r="B338" s="21">
        <v>7</v>
      </c>
      <c r="C338" s="21">
        <v>3</v>
      </c>
      <c r="D338" s="22" t="s">
        <v>709</v>
      </c>
      <c r="E338" s="9" t="s">
        <v>310</v>
      </c>
      <c r="F338" s="23">
        <v>1920.7</v>
      </c>
      <c r="G338" s="23">
        <v>778</v>
      </c>
      <c r="H338" s="24">
        <v>0.40506065496954236</v>
      </c>
    </row>
    <row r="339" spans="1:8" ht="25.5">
      <c r="A339" s="19" t="s">
        <v>323</v>
      </c>
      <c r="B339" s="21">
        <v>7</v>
      </c>
      <c r="C339" s="21">
        <v>3</v>
      </c>
      <c r="D339" s="22" t="s">
        <v>709</v>
      </c>
      <c r="E339" s="9" t="s">
        <v>322</v>
      </c>
      <c r="F339" s="23">
        <v>1920.7</v>
      </c>
      <c r="G339" s="23">
        <v>778</v>
      </c>
      <c r="H339" s="24">
        <v>0.40506065496954236</v>
      </c>
    </row>
    <row r="340" spans="1:8" ht="25.5">
      <c r="A340" s="19" t="s">
        <v>708</v>
      </c>
      <c r="B340" s="21">
        <v>7</v>
      </c>
      <c r="C340" s="21">
        <v>3</v>
      </c>
      <c r="D340" s="22" t="s">
        <v>707</v>
      </c>
      <c r="E340" s="9" t="s">
        <v>310</v>
      </c>
      <c r="F340" s="23">
        <v>76.3</v>
      </c>
      <c r="G340" s="23">
        <v>33.5</v>
      </c>
      <c r="H340" s="24">
        <v>0.43905635648754915</v>
      </c>
    </row>
    <row r="341" spans="1:8" ht="51">
      <c r="A341" s="19" t="s">
        <v>706</v>
      </c>
      <c r="B341" s="21">
        <v>7</v>
      </c>
      <c r="C341" s="21">
        <v>3</v>
      </c>
      <c r="D341" s="22" t="s">
        <v>705</v>
      </c>
      <c r="E341" s="9" t="s">
        <v>310</v>
      </c>
      <c r="F341" s="23">
        <v>76.3</v>
      </c>
      <c r="G341" s="23">
        <v>33.5</v>
      </c>
      <c r="H341" s="24">
        <v>0.43905635648754915</v>
      </c>
    </row>
    <row r="342" spans="1:8" ht="38.25">
      <c r="A342" s="19" t="s">
        <v>704</v>
      </c>
      <c r="B342" s="21">
        <v>7</v>
      </c>
      <c r="C342" s="21">
        <v>3</v>
      </c>
      <c r="D342" s="22" t="s">
        <v>703</v>
      </c>
      <c r="E342" s="9" t="s">
        <v>310</v>
      </c>
      <c r="F342" s="23">
        <v>76.3</v>
      </c>
      <c r="G342" s="23">
        <v>33.5</v>
      </c>
      <c r="H342" s="24">
        <v>0.43905635648754915</v>
      </c>
    </row>
    <row r="343" spans="1:8" ht="25.5">
      <c r="A343" s="19" t="s">
        <v>323</v>
      </c>
      <c r="B343" s="21">
        <v>7</v>
      </c>
      <c r="C343" s="21">
        <v>3</v>
      </c>
      <c r="D343" s="22" t="s">
        <v>703</v>
      </c>
      <c r="E343" s="9" t="s">
        <v>322</v>
      </c>
      <c r="F343" s="23">
        <v>76.3</v>
      </c>
      <c r="G343" s="23">
        <v>33.5</v>
      </c>
      <c r="H343" s="24">
        <v>0.43905635648754915</v>
      </c>
    </row>
    <row r="344" spans="1:8" ht="43.15" customHeight="1">
      <c r="A344" s="19" t="s">
        <v>544</v>
      </c>
      <c r="B344" s="21">
        <v>7</v>
      </c>
      <c r="C344" s="21">
        <v>3</v>
      </c>
      <c r="D344" s="22" t="s">
        <v>543</v>
      </c>
      <c r="E344" s="9" t="s">
        <v>310</v>
      </c>
      <c r="F344" s="23">
        <v>44.1</v>
      </c>
      <c r="G344" s="23">
        <v>24.1</v>
      </c>
      <c r="H344" s="24">
        <v>0.54648526077097503</v>
      </c>
    </row>
    <row r="345" spans="1:8" ht="69" customHeight="1">
      <c r="A345" s="19" t="s">
        <v>542</v>
      </c>
      <c r="B345" s="21">
        <v>7</v>
      </c>
      <c r="C345" s="21">
        <v>3</v>
      </c>
      <c r="D345" s="22" t="s">
        <v>541</v>
      </c>
      <c r="E345" s="9" t="s">
        <v>310</v>
      </c>
      <c r="F345" s="23">
        <v>44.1</v>
      </c>
      <c r="G345" s="23">
        <v>24.1</v>
      </c>
      <c r="H345" s="24">
        <v>0.54648526077097503</v>
      </c>
    </row>
    <row r="346" spans="1:8" ht="40.15" customHeight="1">
      <c r="A346" s="19" t="s">
        <v>702</v>
      </c>
      <c r="B346" s="21">
        <v>7</v>
      </c>
      <c r="C346" s="21">
        <v>3</v>
      </c>
      <c r="D346" s="22" t="s">
        <v>701</v>
      </c>
      <c r="E346" s="9" t="s">
        <v>310</v>
      </c>
      <c r="F346" s="23">
        <v>44.1</v>
      </c>
      <c r="G346" s="23">
        <v>24.1</v>
      </c>
      <c r="H346" s="24">
        <v>0.54648526077097503</v>
      </c>
    </row>
    <row r="347" spans="1:8" ht="25.5">
      <c r="A347" s="19" t="s">
        <v>323</v>
      </c>
      <c r="B347" s="21">
        <v>7</v>
      </c>
      <c r="C347" s="21">
        <v>3</v>
      </c>
      <c r="D347" s="22" t="s">
        <v>701</v>
      </c>
      <c r="E347" s="9" t="s">
        <v>322</v>
      </c>
      <c r="F347" s="23">
        <v>44.1</v>
      </c>
      <c r="G347" s="23">
        <v>24.1</v>
      </c>
      <c r="H347" s="24">
        <v>0.54648526077097503</v>
      </c>
    </row>
    <row r="348" spans="1:8" ht="25.5">
      <c r="A348" s="19" t="s">
        <v>700</v>
      </c>
      <c r="B348" s="21">
        <v>7</v>
      </c>
      <c r="C348" s="21">
        <v>3</v>
      </c>
      <c r="D348" s="22" t="s">
        <v>699</v>
      </c>
      <c r="E348" s="9" t="s">
        <v>310</v>
      </c>
      <c r="F348" s="23">
        <v>20.399999999999999</v>
      </c>
      <c r="G348" s="23">
        <v>0</v>
      </c>
      <c r="H348" s="24">
        <v>0</v>
      </c>
    </row>
    <row r="349" spans="1:8" ht="38.25">
      <c r="A349" s="19" t="s">
        <v>698</v>
      </c>
      <c r="B349" s="21">
        <v>7</v>
      </c>
      <c r="C349" s="21">
        <v>3</v>
      </c>
      <c r="D349" s="22" t="s">
        <v>697</v>
      </c>
      <c r="E349" s="9" t="s">
        <v>310</v>
      </c>
      <c r="F349" s="23">
        <v>20.399999999999999</v>
      </c>
      <c r="G349" s="23">
        <v>0</v>
      </c>
      <c r="H349" s="24">
        <v>0</v>
      </c>
    </row>
    <row r="350" spans="1:8" ht="63.75">
      <c r="A350" s="19" t="s">
        <v>696</v>
      </c>
      <c r="B350" s="21">
        <v>7</v>
      </c>
      <c r="C350" s="21">
        <v>3</v>
      </c>
      <c r="D350" s="22" t="s">
        <v>695</v>
      </c>
      <c r="E350" s="9" t="s">
        <v>310</v>
      </c>
      <c r="F350" s="23">
        <v>20.399999999999999</v>
      </c>
      <c r="G350" s="23">
        <v>0</v>
      </c>
      <c r="H350" s="24">
        <v>0</v>
      </c>
    </row>
    <row r="351" spans="1:8" ht="25.5">
      <c r="A351" s="19" t="s">
        <v>323</v>
      </c>
      <c r="B351" s="21">
        <v>7</v>
      </c>
      <c r="C351" s="21">
        <v>3</v>
      </c>
      <c r="D351" s="22" t="s">
        <v>695</v>
      </c>
      <c r="E351" s="9" t="s">
        <v>322</v>
      </c>
      <c r="F351" s="23">
        <v>20.399999999999999</v>
      </c>
      <c r="G351" s="23">
        <v>0</v>
      </c>
      <c r="H351" s="24">
        <v>0</v>
      </c>
    </row>
    <row r="352" spans="1:8" ht="38.25">
      <c r="A352" s="19" t="s">
        <v>773</v>
      </c>
      <c r="B352" s="21">
        <v>7</v>
      </c>
      <c r="C352" s="21">
        <v>3</v>
      </c>
      <c r="D352" s="22" t="s">
        <v>772</v>
      </c>
      <c r="E352" s="9" t="s">
        <v>310</v>
      </c>
      <c r="F352" s="23">
        <v>14.4</v>
      </c>
      <c r="G352" s="23">
        <v>7.2</v>
      </c>
      <c r="H352" s="24">
        <v>0.5</v>
      </c>
    </row>
    <row r="353" spans="1:8" ht="25.5">
      <c r="A353" s="19" t="s">
        <v>771</v>
      </c>
      <c r="B353" s="21">
        <v>7</v>
      </c>
      <c r="C353" s="21">
        <v>3</v>
      </c>
      <c r="D353" s="22" t="s">
        <v>770</v>
      </c>
      <c r="E353" s="9" t="s">
        <v>310</v>
      </c>
      <c r="F353" s="23">
        <v>14.4</v>
      </c>
      <c r="G353" s="23">
        <v>7.2</v>
      </c>
      <c r="H353" s="24">
        <v>0.5</v>
      </c>
    </row>
    <row r="354" spans="1:8" ht="25.5">
      <c r="A354" s="19" t="s">
        <v>790</v>
      </c>
      <c r="B354" s="21">
        <v>7</v>
      </c>
      <c r="C354" s="21">
        <v>3</v>
      </c>
      <c r="D354" s="22" t="s">
        <v>789</v>
      </c>
      <c r="E354" s="9" t="s">
        <v>310</v>
      </c>
      <c r="F354" s="23">
        <v>14.4</v>
      </c>
      <c r="G354" s="23">
        <v>7.2</v>
      </c>
      <c r="H354" s="24">
        <v>0.5</v>
      </c>
    </row>
    <row r="355" spans="1:8">
      <c r="A355" s="19" t="s">
        <v>321</v>
      </c>
      <c r="B355" s="21">
        <v>7</v>
      </c>
      <c r="C355" s="21">
        <v>3</v>
      </c>
      <c r="D355" s="22" t="s">
        <v>789</v>
      </c>
      <c r="E355" s="9" t="s">
        <v>320</v>
      </c>
      <c r="F355" s="23">
        <v>14.4</v>
      </c>
      <c r="G355" s="23">
        <v>7.2</v>
      </c>
      <c r="H355" s="24">
        <v>0.5</v>
      </c>
    </row>
    <row r="356" spans="1:8" ht="25.5">
      <c r="A356" s="19" t="s">
        <v>577</v>
      </c>
      <c r="B356" s="21">
        <v>7</v>
      </c>
      <c r="C356" s="21">
        <v>3</v>
      </c>
      <c r="D356" s="22" t="s">
        <v>576</v>
      </c>
      <c r="E356" s="9" t="s">
        <v>310</v>
      </c>
      <c r="F356" s="23">
        <v>307</v>
      </c>
      <c r="G356" s="23">
        <v>0</v>
      </c>
      <c r="H356" s="24">
        <v>0</v>
      </c>
    </row>
    <row r="357" spans="1:8" ht="25.5">
      <c r="A357" s="19" t="s">
        <v>575</v>
      </c>
      <c r="B357" s="21">
        <v>7</v>
      </c>
      <c r="C357" s="21">
        <v>3</v>
      </c>
      <c r="D357" s="22" t="s">
        <v>574</v>
      </c>
      <c r="E357" s="9" t="s">
        <v>310</v>
      </c>
      <c r="F357" s="23">
        <v>307</v>
      </c>
      <c r="G357" s="23">
        <v>0</v>
      </c>
      <c r="H357" s="24">
        <v>0</v>
      </c>
    </row>
    <row r="358" spans="1:8" ht="38.25">
      <c r="A358" s="19" t="s">
        <v>694</v>
      </c>
      <c r="B358" s="21">
        <v>7</v>
      </c>
      <c r="C358" s="21">
        <v>3</v>
      </c>
      <c r="D358" s="22" t="s">
        <v>693</v>
      </c>
      <c r="E358" s="9" t="s">
        <v>310</v>
      </c>
      <c r="F358" s="23">
        <v>307</v>
      </c>
      <c r="G358" s="23">
        <v>0</v>
      </c>
      <c r="H358" s="24">
        <v>0</v>
      </c>
    </row>
    <row r="359" spans="1:8" ht="25.5">
      <c r="A359" s="19" t="s">
        <v>323</v>
      </c>
      <c r="B359" s="21">
        <v>7</v>
      </c>
      <c r="C359" s="21">
        <v>3</v>
      </c>
      <c r="D359" s="22" t="s">
        <v>693</v>
      </c>
      <c r="E359" s="9" t="s">
        <v>322</v>
      </c>
      <c r="F359" s="23">
        <v>307</v>
      </c>
      <c r="G359" s="23">
        <v>0</v>
      </c>
      <c r="H359" s="24">
        <v>0</v>
      </c>
    </row>
    <row r="360" spans="1:8" s="10" customFormat="1" ht="25.5">
      <c r="A360" s="13" t="s">
        <v>478</v>
      </c>
      <c r="B360" s="15">
        <v>7</v>
      </c>
      <c r="C360" s="15">
        <v>5</v>
      </c>
      <c r="D360" s="16" t="s">
        <v>310</v>
      </c>
      <c r="E360" s="11" t="s">
        <v>310</v>
      </c>
      <c r="F360" s="17">
        <v>520.1</v>
      </c>
      <c r="G360" s="17">
        <v>174.9</v>
      </c>
      <c r="H360" s="18">
        <v>0.33628148432993654</v>
      </c>
    </row>
    <row r="361" spans="1:8">
      <c r="A361" s="19" t="s">
        <v>477</v>
      </c>
      <c r="B361" s="21">
        <v>7</v>
      </c>
      <c r="C361" s="21">
        <v>5</v>
      </c>
      <c r="D361" s="22" t="s">
        <v>476</v>
      </c>
      <c r="E361" s="9" t="s">
        <v>310</v>
      </c>
      <c r="F361" s="23">
        <v>428.4</v>
      </c>
      <c r="G361" s="23">
        <v>133.4</v>
      </c>
      <c r="H361" s="24">
        <v>0.31139122315592904</v>
      </c>
    </row>
    <row r="362" spans="1:8">
      <c r="A362" s="19" t="s">
        <v>475</v>
      </c>
      <c r="B362" s="21">
        <v>7</v>
      </c>
      <c r="C362" s="21">
        <v>5</v>
      </c>
      <c r="D362" s="22" t="s">
        <v>474</v>
      </c>
      <c r="E362" s="9" t="s">
        <v>310</v>
      </c>
      <c r="F362" s="23">
        <v>428.4</v>
      </c>
      <c r="G362" s="23">
        <v>133.4</v>
      </c>
      <c r="H362" s="24">
        <v>0.31139122315592904</v>
      </c>
    </row>
    <row r="363" spans="1:8" ht="25.5">
      <c r="A363" s="19" t="s">
        <v>323</v>
      </c>
      <c r="B363" s="21">
        <v>7</v>
      </c>
      <c r="C363" s="21">
        <v>5</v>
      </c>
      <c r="D363" s="22" t="s">
        <v>474</v>
      </c>
      <c r="E363" s="9" t="s">
        <v>322</v>
      </c>
      <c r="F363" s="23">
        <v>428.4</v>
      </c>
      <c r="G363" s="23">
        <v>133.4</v>
      </c>
      <c r="H363" s="24">
        <v>0.31139122315592904</v>
      </c>
    </row>
    <row r="364" spans="1:8" ht="38.25">
      <c r="A364" s="19" t="s">
        <v>613</v>
      </c>
      <c r="B364" s="21">
        <v>7</v>
      </c>
      <c r="C364" s="21">
        <v>5</v>
      </c>
      <c r="D364" s="22" t="s">
        <v>612</v>
      </c>
      <c r="E364" s="9" t="s">
        <v>310</v>
      </c>
      <c r="F364" s="23">
        <v>38</v>
      </c>
      <c r="G364" s="23">
        <v>17</v>
      </c>
      <c r="H364" s="24">
        <v>0.44736842105263158</v>
      </c>
    </row>
    <row r="365" spans="1:8" ht="25.5">
      <c r="A365" s="19" t="s">
        <v>611</v>
      </c>
      <c r="B365" s="21">
        <v>7</v>
      </c>
      <c r="C365" s="21">
        <v>5</v>
      </c>
      <c r="D365" s="22" t="s">
        <v>610</v>
      </c>
      <c r="E365" s="9" t="s">
        <v>310</v>
      </c>
      <c r="F365" s="23">
        <v>38</v>
      </c>
      <c r="G365" s="23">
        <v>17</v>
      </c>
      <c r="H365" s="24">
        <v>0.44736842105263158</v>
      </c>
    </row>
    <row r="366" spans="1:8">
      <c r="A366" s="19" t="s">
        <v>628</v>
      </c>
      <c r="B366" s="21">
        <v>7</v>
      </c>
      <c r="C366" s="21">
        <v>5</v>
      </c>
      <c r="D366" s="22" t="s">
        <v>627</v>
      </c>
      <c r="E366" s="9" t="s">
        <v>310</v>
      </c>
      <c r="F366" s="23">
        <v>38</v>
      </c>
      <c r="G366" s="23">
        <v>17</v>
      </c>
      <c r="H366" s="24">
        <v>0.44736842105263158</v>
      </c>
    </row>
    <row r="367" spans="1:8" ht="25.5">
      <c r="A367" s="19" t="s">
        <v>323</v>
      </c>
      <c r="B367" s="21">
        <v>7</v>
      </c>
      <c r="C367" s="21">
        <v>5</v>
      </c>
      <c r="D367" s="22" t="s">
        <v>627</v>
      </c>
      <c r="E367" s="9" t="s">
        <v>322</v>
      </c>
      <c r="F367" s="23">
        <v>38</v>
      </c>
      <c r="G367" s="23">
        <v>17</v>
      </c>
      <c r="H367" s="24">
        <v>0.44736842105263158</v>
      </c>
    </row>
    <row r="368" spans="1:8" ht="38.25">
      <c r="A368" s="19" t="s">
        <v>544</v>
      </c>
      <c r="B368" s="21">
        <v>7</v>
      </c>
      <c r="C368" s="21">
        <v>5</v>
      </c>
      <c r="D368" s="22" t="s">
        <v>543</v>
      </c>
      <c r="E368" s="9" t="s">
        <v>310</v>
      </c>
      <c r="F368" s="23">
        <v>5</v>
      </c>
      <c r="G368" s="23">
        <v>0</v>
      </c>
      <c r="H368" s="24">
        <v>0</v>
      </c>
    </row>
    <row r="369" spans="1:8" ht="63.75">
      <c r="A369" s="19" t="s">
        <v>542</v>
      </c>
      <c r="B369" s="21">
        <v>7</v>
      </c>
      <c r="C369" s="21">
        <v>5</v>
      </c>
      <c r="D369" s="22" t="s">
        <v>541</v>
      </c>
      <c r="E369" s="9" t="s">
        <v>310</v>
      </c>
      <c r="F369" s="23">
        <v>5</v>
      </c>
      <c r="G369" s="23">
        <v>0</v>
      </c>
      <c r="H369" s="24">
        <v>0</v>
      </c>
    </row>
    <row r="370" spans="1:8" ht="51">
      <c r="A370" s="19" t="s">
        <v>540</v>
      </c>
      <c r="B370" s="21">
        <v>7</v>
      </c>
      <c r="C370" s="21">
        <v>5</v>
      </c>
      <c r="D370" s="22" t="s">
        <v>539</v>
      </c>
      <c r="E370" s="9" t="s">
        <v>310</v>
      </c>
      <c r="F370" s="23">
        <v>5</v>
      </c>
      <c r="G370" s="23">
        <v>0</v>
      </c>
      <c r="H370" s="24">
        <v>0</v>
      </c>
    </row>
    <row r="371" spans="1:8" ht="25.5">
      <c r="A371" s="19" t="s">
        <v>323</v>
      </c>
      <c r="B371" s="21">
        <v>7</v>
      </c>
      <c r="C371" s="21">
        <v>5</v>
      </c>
      <c r="D371" s="22" t="s">
        <v>539</v>
      </c>
      <c r="E371" s="9" t="s">
        <v>322</v>
      </c>
      <c r="F371" s="23">
        <v>5</v>
      </c>
      <c r="G371" s="23">
        <v>0</v>
      </c>
      <c r="H371" s="24">
        <v>0</v>
      </c>
    </row>
    <row r="372" spans="1:8" ht="38.25">
      <c r="A372" s="19" t="s">
        <v>773</v>
      </c>
      <c r="B372" s="21">
        <v>7</v>
      </c>
      <c r="C372" s="21">
        <v>5</v>
      </c>
      <c r="D372" s="22" t="s">
        <v>772</v>
      </c>
      <c r="E372" s="9" t="s">
        <v>310</v>
      </c>
      <c r="F372" s="23">
        <v>0</v>
      </c>
      <c r="G372" s="23">
        <v>0</v>
      </c>
      <c r="H372" s="24">
        <v>0</v>
      </c>
    </row>
    <row r="373" spans="1:8" ht="25.5">
      <c r="A373" s="19" t="s">
        <v>771</v>
      </c>
      <c r="B373" s="21">
        <v>7</v>
      </c>
      <c r="C373" s="21">
        <v>5</v>
      </c>
      <c r="D373" s="22" t="s">
        <v>770</v>
      </c>
      <c r="E373" s="9" t="s">
        <v>310</v>
      </c>
      <c r="F373" s="23">
        <v>0</v>
      </c>
      <c r="G373" s="23">
        <v>0</v>
      </c>
      <c r="H373" s="24">
        <v>0</v>
      </c>
    </row>
    <row r="374" spans="1:8">
      <c r="A374" s="19" t="s">
        <v>788</v>
      </c>
      <c r="B374" s="21">
        <v>7</v>
      </c>
      <c r="C374" s="21">
        <v>5</v>
      </c>
      <c r="D374" s="22" t="s">
        <v>787</v>
      </c>
      <c r="E374" s="9" t="s">
        <v>310</v>
      </c>
      <c r="F374" s="23">
        <v>0</v>
      </c>
      <c r="G374" s="23">
        <v>0</v>
      </c>
      <c r="H374" s="24">
        <v>0</v>
      </c>
    </row>
    <row r="375" spans="1:8" ht="25.5">
      <c r="A375" s="19" t="s">
        <v>323</v>
      </c>
      <c r="B375" s="21">
        <v>7</v>
      </c>
      <c r="C375" s="21">
        <v>5</v>
      </c>
      <c r="D375" s="22" t="s">
        <v>787</v>
      </c>
      <c r="E375" s="9" t="s">
        <v>322</v>
      </c>
      <c r="F375" s="23">
        <v>0</v>
      </c>
      <c r="G375" s="23">
        <v>0</v>
      </c>
      <c r="H375" s="24">
        <v>0</v>
      </c>
    </row>
    <row r="376" spans="1:8" ht="38.25">
      <c r="A376" s="19" t="s">
        <v>473</v>
      </c>
      <c r="B376" s="21">
        <v>7</v>
      </c>
      <c r="C376" s="21">
        <v>5</v>
      </c>
      <c r="D376" s="22" t="s">
        <v>472</v>
      </c>
      <c r="E376" s="9" t="s">
        <v>310</v>
      </c>
      <c r="F376" s="23">
        <v>48.7</v>
      </c>
      <c r="G376" s="23">
        <v>24.5</v>
      </c>
      <c r="H376" s="24">
        <v>0.50308008213552358</v>
      </c>
    </row>
    <row r="377" spans="1:8" ht="38.25">
      <c r="A377" s="19" t="s">
        <v>471</v>
      </c>
      <c r="B377" s="21">
        <v>7</v>
      </c>
      <c r="C377" s="21">
        <v>5</v>
      </c>
      <c r="D377" s="22" t="s">
        <v>470</v>
      </c>
      <c r="E377" s="9" t="s">
        <v>310</v>
      </c>
      <c r="F377" s="23">
        <v>48.7</v>
      </c>
      <c r="G377" s="23">
        <v>24.5</v>
      </c>
      <c r="H377" s="24">
        <v>0.50308008213552358</v>
      </c>
    </row>
    <row r="378" spans="1:8" ht="38.25">
      <c r="A378" s="19" t="s">
        <v>469</v>
      </c>
      <c r="B378" s="21">
        <v>7</v>
      </c>
      <c r="C378" s="21">
        <v>5</v>
      </c>
      <c r="D378" s="22" t="s">
        <v>468</v>
      </c>
      <c r="E378" s="9" t="s">
        <v>310</v>
      </c>
      <c r="F378" s="23">
        <v>12.2</v>
      </c>
      <c r="G378" s="23">
        <v>0</v>
      </c>
      <c r="H378" s="24">
        <v>0</v>
      </c>
    </row>
    <row r="379" spans="1:8" ht="25.5">
      <c r="A379" s="19" t="s">
        <v>323</v>
      </c>
      <c r="B379" s="21">
        <v>7</v>
      </c>
      <c r="C379" s="21">
        <v>5</v>
      </c>
      <c r="D379" s="22" t="s">
        <v>468</v>
      </c>
      <c r="E379" s="9" t="s">
        <v>322</v>
      </c>
      <c r="F379" s="23">
        <v>12.2</v>
      </c>
      <c r="G379" s="23">
        <v>0</v>
      </c>
      <c r="H379" s="24">
        <v>0</v>
      </c>
    </row>
    <row r="380" spans="1:8" ht="38.25">
      <c r="A380" s="19" t="s">
        <v>467</v>
      </c>
      <c r="B380" s="21">
        <v>7</v>
      </c>
      <c r="C380" s="21">
        <v>5</v>
      </c>
      <c r="D380" s="22" t="s">
        <v>466</v>
      </c>
      <c r="E380" s="9" t="s">
        <v>310</v>
      </c>
      <c r="F380" s="23">
        <v>12</v>
      </c>
      <c r="G380" s="23">
        <v>0</v>
      </c>
      <c r="H380" s="24">
        <v>0</v>
      </c>
    </row>
    <row r="381" spans="1:8" ht="25.5">
      <c r="A381" s="19" t="s">
        <v>323</v>
      </c>
      <c r="B381" s="21">
        <v>7</v>
      </c>
      <c r="C381" s="21">
        <v>5</v>
      </c>
      <c r="D381" s="22" t="s">
        <v>466</v>
      </c>
      <c r="E381" s="9" t="s">
        <v>322</v>
      </c>
      <c r="F381" s="23">
        <v>12</v>
      </c>
      <c r="G381" s="23">
        <v>0</v>
      </c>
      <c r="H381" s="24">
        <v>0</v>
      </c>
    </row>
    <row r="382" spans="1:8" ht="38.25">
      <c r="A382" s="19" t="s">
        <v>465</v>
      </c>
      <c r="B382" s="21">
        <v>7</v>
      </c>
      <c r="C382" s="21">
        <v>5</v>
      </c>
      <c r="D382" s="22" t="s">
        <v>464</v>
      </c>
      <c r="E382" s="9" t="s">
        <v>310</v>
      </c>
      <c r="F382" s="23">
        <v>24.5</v>
      </c>
      <c r="G382" s="23">
        <v>24.5</v>
      </c>
      <c r="H382" s="24">
        <v>1</v>
      </c>
    </row>
    <row r="383" spans="1:8" ht="25.5">
      <c r="A383" s="19" t="s">
        <v>323</v>
      </c>
      <c r="B383" s="21">
        <v>7</v>
      </c>
      <c r="C383" s="21">
        <v>5</v>
      </c>
      <c r="D383" s="22" t="s">
        <v>464</v>
      </c>
      <c r="E383" s="9" t="s">
        <v>322</v>
      </c>
      <c r="F383" s="23">
        <v>24.5</v>
      </c>
      <c r="G383" s="23">
        <v>24.5</v>
      </c>
      <c r="H383" s="24">
        <v>1</v>
      </c>
    </row>
    <row r="384" spans="1:8" s="10" customFormat="1">
      <c r="A384" s="13" t="s">
        <v>463</v>
      </c>
      <c r="B384" s="15">
        <v>7</v>
      </c>
      <c r="C384" s="15">
        <v>7</v>
      </c>
      <c r="D384" s="16" t="s">
        <v>310</v>
      </c>
      <c r="E384" s="11" t="s">
        <v>310</v>
      </c>
      <c r="F384" s="17">
        <v>3517.8</v>
      </c>
      <c r="G384" s="17">
        <v>3281.4</v>
      </c>
      <c r="H384" s="18">
        <v>0.93279890840866453</v>
      </c>
    </row>
    <row r="385" spans="1:8" ht="30" customHeight="1">
      <c r="A385" s="19" t="s">
        <v>673</v>
      </c>
      <c r="B385" s="21">
        <v>7</v>
      </c>
      <c r="C385" s="21">
        <v>7</v>
      </c>
      <c r="D385" s="22" t="s">
        <v>672</v>
      </c>
      <c r="E385" s="9" t="s">
        <v>310</v>
      </c>
      <c r="F385" s="23">
        <v>3187.8</v>
      </c>
      <c r="G385" s="23">
        <v>3066.7</v>
      </c>
      <c r="H385" s="24">
        <v>0.96201141853315753</v>
      </c>
    </row>
    <row r="386" spans="1:8" ht="51">
      <c r="A386" s="19" t="s">
        <v>671</v>
      </c>
      <c r="B386" s="21">
        <v>7</v>
      </c>
      <c r="C386" s="21">
        <v>7</v>
      </c>
      <c r="D386" s="22" t="s">
        <v>670</v>
      </c>
      <c r="E386" s="9" t="s">
        <v>310</v>
      </c>
      <c r="F386" s="23">
        <v>3187.8</v>
      </c>
      <c r="G386" s="23">
        <v>3066.7</v>
      </c>
      <c r="H386" s="24">
        <v>0.96201141853315753</v>
      </c>
    </row>
    <row r="387" spans="1:8" ht="97.9" customHeight="1">
      <c r="A387" s="19" t="s">
        <v>692</v>
      </c>
      <c r="B387" s="21">
        <v>7</v>
      </c>
      <c r="C387" s="21">
        <v>7</v>
      </c>
      <c r="D387" s="22" t="s">
        <v>691</v>
      </c>
      <c r="E387" s="9" t="s">
        <v>310</v>
      </c>
      <c r="F387" s="23">
        <v>2609.6999999999998</v>
      </c>
      <c r="G387" s="23">
        <v>2609.6999999999998</v>
      </c>
      <c r="H387" s="24">
        <v>1</v>
      </c>
    </row>
    <row r="388" spans="1:8" ht="25.5">
      <c r="A388" s="19" t="s">
        <v>323</v>
      </c>
      <c r="B388" s="21">
        <v>7</v>
      </c>
      <c r="C388" s="21">
        <v>7</v>
      </c>
      <c r="D388" s="22" t="s">
        <v>691</v>
      </c>
      <c r="E388" s="9" t="s">
        <v>322</v>
      </c>
      <c r="F388" s="23">
        <v>2609.6999999999998</v>
      </c>
      <c r="G388" s="23">
        <v>2609.6999999999998</v>
      </c>
      <c r="H388" s="24">
        <v>1</v>
      </c>
    </row>
    <row r="389" spans="1:8">
      <c r="A389" s="19" t="s">
        <v>690</v>
      </c>
      <c r="B389" s="21">
        <v>7</v>
      </c>
      <c r="C389" s="21">
        <v>7</v>
      </c>
      <c r="D389" s="22" t="s">
        <v>689</v>
      </c>
      <c r="E389" s="9" t="s">
        <v>310</v>
      </c>
      <c r="F389" s="23">
        <v>578.1</v>
      </c>
      <c r="G389" s="23">
        <v>457</v>
      </c>
      <c r="H389" s="24">
        <v>0.79052067116415847</v>
      </c>
    </row>
    <row r="390" spans="1:8" ht="25.5">
      <c r="A390" s="19" t="s">
        <v>323</v>
      </c>
      <c r="B390" s="21">
        <v>7</v>
      </c>
      <c r="C390" s="21">
        <v>7</v>
      </c>
      <c r="D390" s="22" t="s">
        <v>689</v>
      </c>
      <c r="E390" s="9" t="s">
        <v>322</v>
      </c>
      <c r="F390" s="23">
        <v>578.1</v>
      </c>
      <c r="G390" s="23">
        <v>457</v>
      </c>
      <c r="H390" s="24">
        <v>0.79052067116415847</v>
      </c>
    </row>
    <row r="391" spans="1:8" ht="51">
      <c r="A391" s="19" t="s">
        <v>462</v>
      </c>
      <c r="B391" s="21">
        <v>7</v>
      </c>
      <c r="C391" s="21">
        <v>7</v>
      </c>
      <c r="D391" s="22" t="s">
        <v>461</v>
      </c>
      <c r="E391" s="9" t="s">
        <v>310</v>
      </c>
      <c r="F391" s="23">
        <v>64</v>
      </c>
      <c r="G391" s="23">
        <v>44</v>
      </c>
      <c r="H391" s="24">
        <v>0.6875</v>
      </c>
    </row>
    <row r="392" spans="1:8" ht="57.6" customHeight="1">
      <c r="A392" s="19" t="s">
        <v>460</v>
      </c>
      <c r="B392" s="21">
        <v>7</v>
      </c>
      <c r="C392" s="21">
        <v>7</v>
      </c>
      <c r="D392" s="22" t="s">
        <v>459</v>
      </c>
      <c r="E392" s="9" t="s">
        <v>310</v>
      </c>
      <c r="F392" s="23">
        <v>64</v>
      </c>
      <c r="G392" s="23">
        <v>44</v>
      </c>
      <c r="H392" s="24">
        <v>0.6875</v>
      </c>
    </row>
    <row r="393" spans="1:8" ht="38.25">
      <c r="A393" s="19" t="s">
        <v>458</v>
      </c>
      <c r="B393" s="21">
        <v>7</v>
      </c>
      <c r="C393" s="21">
        <v>7</v>
      </c>
      <c r="D393" s="22" t="s">
        <v>457</v>
      </c>
      <c r="E393" s="9" t="s">
        <v>310</v>
      </c>
      <c r="F393" s="23">
        <v>20</v>
      </c>
      <c r="G393" s="23">
        <v>20</v>
      </c>
      <c r="H393" s="24">
        <v>1</v>
      </c>
    </row>
    <row r="394" spans="1:8" ht="25.5">
      <c r="A394" s="19" t="s">
        <v>323</v>
      </c>
      <c r="B394" s="21">
        <v>7</v>
      </c>
      <c r="C394" s="21">
        <v>7</v>
      </c>
      <c r="D394" s="22" t="s">
        <v>457</v>
      </c>
      <c r="E394" s="9" t="s">
        <v>322</v>
      </c>
      <c r="F394" s="23">
        <v>20</v>
      </c>
      <c r="G394" s="23">
        <v>20</v>
      </c>
      <c r="H394" s="24">
        <v>1</v>
      </c>
    </row>
    <row r="395" spans="1:8" ht="56.45" customHeight="1">
      <c r="A395" s="19" t="s">
        <v>456</v>
      </c>
      <c r="B395" s="21">
        <v>7</v>
      </c>
      <c r="C395" s="21">
        <v>7</v>
      </c>
      <c r="D395" s="22" t="s">
        <v>455</v>
      </c>
      <c r="E395" s="9" t="s">
        <v>310</v>
      </c>
      <c r="F395" s="23">
        <v>24</v>
      </c>
      <c r="G395" s="23">
        <v>24</v>
      </c>
      <c r="H395" s="24">
        <v>1</v>
      </c>
    </row>
    <row r="396" spans="1:8" ht="25.5">
      <c r="A396" s="19" t="s">
        <v>323</v>
      </c>
      <c r="B396" s="21">
        <v>7</v>
      </c>
      <c r="C396" s="21">
        <v>7</v>
      </c>
      <c r="D396" s="22" t="s">
        <v>455</v>
      </c>
      <c r="E396" s="9" t="s">
        <v>322</v>
      </c>
      <c r="F396" s="23">
        <v>24</v>
      </c>
      <c r="G396" s="23">
        <v>24</v>
      </c>
      <c r="H396" s="24">
        <v>1</v>
      </c>
    </row>
    <row r="397" spans="1:8" ht="25.5">
      <c r="A397" s="19" t="s">
        <v>454</v>
      </c>
      <c r="B397" s="21">
        <v>7</v>
      </c>
      <c r="C397" s="21">
        <v>7</v>
      </c>
      <c r="D397" s="22" t="s">
        <v>453</v>
      </c>
      <c r="E397" s="9" t="s">
        <v>310</v>
      </c>
      <c r="F397" s="23">
        <v>20</v>
      </c>
      <c r="G397" s="23">
        <v>0</v>
      </c>
      <c r="H397" s="24">
        <v>0</v>
      </c>
    </row>
    <row r="398" spans="1:8" ht="25.5">
      <c r="A398" s="19" t="s">
        <v>323</v>
      </c>
      <c r="B398" s="21">
        <v>7</v>
      </c>
      <c r="C398" s="21">
        <v>7</v>
      </c>
      <c r="D398" s="22" t="s">
        <v>453</v>
      </c>
      <c r="E398" s="9" t="s">
        <v>322</v>
      </c>
      <c r="F398" s="23">
        <v>20</v>
      </c>
      <c r="G398" s="23">
        <v>0</v>
      </c>
      <c r="H398" s="24">
        <v>0</v>
      </c>
    </row>
    <row r="399" spans="1:8" ht="25.5">
      <c r="A399" s="19" t="s">
        <v>452</v>
      </c>
      <c r="B399" s="21">
        <v>7</v>
      </c>
      <c r="C399" s="21">
        <v>7</v>
      </c>
      <c r="D399" s="22" t="s">
        <v>451</v>
      </c>
      <c r="E399" s="9" t="s">
        <v>310</v>
      </c>
      <c r="F399" s="23">
        <v>266</v>
      </c>
      <c r="G399" s="23">
        <v>170.7</v>
      </c>
      <c r="H399" s="24">
        <v>0.64172932330827059</v>
      </c>
    </row>
    <row r="400" spans="1:8" ht="82.15" customHeight="1">
      <c r="A400" s="19" t="s">
        <v>450</v>
      </c>
      <c r="B400" s="21">
        <v>7</v>
      </c>
      <c r="C400" s="21">
        <v>7</v>
      </c>
      <c r="D400" s="22" t="s">
        <v>449</v>
      </c>
      <c r="E400" s="9" t="s">
        <v>310</v>
      </c>
      <c r="F400" s="23">
        <v>266</v>
      </c>
      <c r="G400" s="23">
        <v>170.7</v>
      </c>
      <c r="H400" s="24">
        <v>0.64172932330827059</v>
      </c>
    </row>
    <row r="401" spans="1:8">
      <c r="A401" s="19" t="s">
        <v>448</v>
      </c>
      <c r="B401" s="21">
        <v>7</v>
      </c>
      <c r="C401" s="21">
        <v>7</v>
      </c>
      <c r="D401" s="22" t="s">
        <v>447</v>
      </c>
      <c r="E401" s="9" t="s">
        <v>310</v>
      </c>
      <c r="F401" s="23">
        <v>100</v>
      </c>
      <c r="G401" s="23">
        <v>40</v>
      </c>
      <c r="H401" s="24">
        <v>0.4</v>
      </c>
    </row>
    <row r="402" spans="1:8" ht="25.5">
      <c r="A402" s="19" t="s">
        <v>323</v>
      </c>
      <c r="B402" s="21">
        <v>7</v>
      </c>
      <c r="C402" s="21">
        <v>7</v>
      </c>
      <c r="D402" s="22" t="s">
        <v>447</v>
      </c>
      <c r="E402" s="9" t="s">
        <v>322</v>
      </c>
      <c r="F402" s="23">
        <v>100</v>
      </c>
      <c r="G402" s="23">
        <v>40</v>
      </c>
      <c r="H402" s="24">
        <v>0.4</v>
      </c>
    </row>
    <row r="403" spans="1:8" ht="25.5">
      <c r="A403" s="19" t="s">
        <v>446</v>
      </c>
      <c r="B403" s="21">
        <v>7</v>
      </c>
      <c r="C403" s="21">
        <v>7</v>
      </c>
      <c r="D403" s="22" t="s">
        <v>445</v>
      </c>
      <c r="E403" s="9" t="s">
        <v>310</v>
      </c>
      <c r="F403" s="23">
        <v>100</v>
      </c>
      <c r="G403" s="23">
        <v>65.7</v>
      </c>
      <c r="H403" s="24">
        <v>0.65700000000000003</v>
      </c>
    </row>
    <row r="404" spans="1:8" ht="25.5">
      <c r="A404" s="19" t="s">
        <v>323</v>
      </c>
      <c r="B404" s="21">
        <v>7</v>
      </c>
      <c r="C404" s="21">
        <v>7</v>
      </c>
      <c r="D404" s="22" t="s">
        <v>445</v>
      </c>
      <c r="E404" s="9" t="s">
        <v>322</v>
      </c>
      <c r="F404" s="23">
        <v>100</v>
      </c>
      <c r="G404" s="23">
        <v>65.7</v>
      </c>
      <c r="H404" s="24">
        <v>0.65700000000000003</v>
      </c>
    </row>
    <row r="405" spans="1:8" ht="25.5">
      <c r="A405" s="19" t="s">
        <v>444</v>
      </c>
      <c r="B405" s="21">
        <v>7</v>
      </c>
      <c r="C405" s="21">
        <v>7</v>
      </c>
      <c r="D405" s="22" t="s">
        <v>443</v>
      </c>
      <c r="E405" s="9" t="s">
        <v>310</v>
      </c>
      <c r="F405" s="23">
        <v>5</v>
      </c>
      <c r="G405" s="23">
        <v>5</v>
      </c>
      <c r="H405" s="24">
        <v>1</v>
      </c>
    </row>
    <row r="406" spans="1:8" ht="25.5">
      <c r="A406" s="19" t="s">
        <v>323</v>
      </c>
      <c r="B406" s="21">
        <v>7</v>
      </c>
      <c r="C406" s="21">
        <v>7</v>
      </c>
      <c r="D406" s="22" t="s">
        <v>443</v>
      </c>
      <c r="E406" s="9" t="s">
        <v>322</v>
      </c>
      <c r="F406" s="23">
        <v>5</v>
      </c>
      <c r="G406" s="23">
        <v>5</v>
      </c>
      <c r="H406" s="24">
        <v>1</v>
      </c>
    </row>
    <row r="407" spans="1:8" ht="38.25">
      <c r="A407" s="19" t="s">
        <v>442</v>
      </c>
      <c r="B407" s="21">
        <v>7</v>
      </c>
      <c r="C407" s="21">
        <v>7</v>
      </c>
      <c r="D407" s="22" t="s">
        <v>441</v>
      </c>
      <c r="E407" s="9" t="s">
        <v>310</v>
      </c>
      <c r="F407" s="23">
        <v>5</v>
      </c>
      <c r="G407" s="23">
        <v>5</v>
      </c>
      <c r="H407" s="24">
        <v>1</v>
      </c>
    </row>
    <row r="408" spans="1:8" ht="25.5">
      <c r="A408" s="19" t="s">
        <v>323</v>
      </c>
      <c r="B408" s="21">
        <v>7</v>
      </c>
      <c r="C408" s="21">
        <v>7</v>
      </c>
      <c r="D408" s="22" t="s">
        <v>441</v>
      </c>
      <c r="E408" s="9" t="s">
        <v>322</v>
      </c>
      <c r="F408" s="23">
        <v>5</v>
      </c>
      <c r="G408" s="23">
        <v>5</v>
      </c>
      <c r="H408" s="24">
        <v>1</v>
      </c>
    </row>
    <row r="409" spans="1:8" ht="25.5">
      <c r="A409" s="19" t="s">
        <v>440</v>
      </c>
      <c r="B409" s="21">
        <v>7</v>
      </c>
      <c r="C409" s="21">
        <v>7</v>
      </c>
      <c r="D409" s="22" t="s">
        <v>439</v>
      </c>
      <c r="E409" s="9" t="s">
        <v>310</v>
      </c>
      <c r="F409" s="23">
        <v>36</v>
      </c>
      <c r="G409" s="23">
        <v>35</v>
      </c>
      <c r="H409" s="24">
        <v>0.97222222222222221</v>
      </c>
    </row>
    <row r="410" spans="1:8" ht="25.5">
      <c r="A410" s="19" t="s">
        <v>323</v>
      </c>
      <c r="B410" s="21">
        <v>7</v>
      </c>
      <c r="C410" s="21">
        <v>7</v>
      </c>
      <c r="D410" s="22" t="s">
        <v>439</v>
      </c>
      <c r="E410" s="9" t="s">
        <v>322</v>
      </c>
      <c r="F410" s="23">
        <v>36</v>
      </c>
      <c r="G410" s="23">
        <v>35</v>
      </c>
      <c r="H410" s="24">
        <v>0.97222222222222221</v>
      </c>
    </row>
    <row r="411" spans="1:8" ht="25.5">
      <c r="A411" s="19" t="s">
        <v>438</v>
      </c>
      <c r="B411" s="21">
        <v>7</v>
      </c>
      <c r="C411" s="21">
        <v>7</v>
      </c>
      <c r="D411" s="22" t="s">
        <v>437</v>
      </c>
      <c r="E411" s="9" t="s">
        <v>310</v>
      </c>
      <c r="F411" s="23">
        <v>5</v>
      </c>
      <c r="G411" s="23">
        <v>5</v>
      </c>
      <c r="H411" s="24">
        <v>1</v>
      </c>
    </row>
    <row r="412" spans="1:8" ht="25.5">
      <c r="A412" s="19" t="s">
        <v>323</v>
      </c>
      <c r="B412" s="21">
        <v>7</v>
      </c>
      <c r="C412" s="21">
        <v>7</v>
      </c>
      <c r="D412" s="22" t="s">
        <v>437</v>
      </c>
      <c r="E412" s="9" t="s">
        <v>322</v>
      </c>
      <c r="F412" s="23">
        <v>5</v>
      </c>
      <c r="G412" s="23">
        <v>5</v>
      </c>
      <c r="H412" s="24">
        <v>1</v>
      </c>
    </row>
    <row r="413" spans="1:8" ht="25.5">
      <c r="A413" s="19" t="s">
        <v>436</v>
      </c>
      <c r="B413" s="21">
        <v>7</v>
      </c>
      <c r="C413" s="21">
        <v>7</v>
      </c>
      <c r="D413" s="22" t="s">
        <v>435</v>
      </c>
      <c r="E413" s="9" t="s">
        <v>310</v>
      </c>
      <c r="F413" s="23">
        <v>5</v>
      </c>
      <c r="G413" s="23">
        <v>5</v>
      </c>
      <c r="H413" s="24">
        <v>1</v>
      </c>
    </row>
    <row r="414" spans="1:8" ht="25.5">
      <c r="A414" s="19" t="s">
        <v>323</v>
      </c>
      <c r="B414" s="21">
        <v>7</v>
      </c>
      <c r="C414" s="21">
        <v>7</v>
      </c>
      <c r="D414" s="22" t="s">
        <v>435</v>
      </c>
      <c r="E414" s="9" t="s">
        <v>322</v>
      </c>
      <c r="F414" s="23">
        <v>5</v>
      </c>
      <c r="G414" s="23">
        <v>5</v>
      </c>
      <c r="H414" s="24">
        <v>1</v>
      </c>
    </row>
    <row r="415" spans="1:8" ht="25.5">
      <c r="A415" s="19" t="s">
        <v>434</v>
      </c>
      <c r="B415" s="21">
        <v>7</v>
      </c>
      <c r="C415" s="21">
        <v>7</v>
      </c>
      <c r="D415" s="22" t="s">
        <v>433</v>
      </c>
      <c r="E415" s="9" t="s">
        <v>310</v>
      </c>
      <c r="F415" s="23">
        <v>10</v>
      </c>
      <c r="G415" s="23">
        <v>10</v>
      </c>
      <c r="H415" s="24">
        <v>1</v>
      </c>
    </row>
    <row r="416" spans="1:8" ht="25.5">
      <c r="A416" s="19" t="s">
        <v>323</v>
      </c>
      <c r="B416" s="21">
        <v>7</v>
      </c>
      <c r="C416" s="21">
        <v>7</v>
      </c>
      <c r="D416" s="22" t="s">
        <v>433</v>
      </c>
      <c r="E416" s="9" t="s">
        <v>322</v>
      </c>
      <c r="F416" s="23">
        <v>10</v>
      </c>
      <c r="G416" s="23">
        <v>10</v>
      </c>
      <c r="H416" s="24">
        <v>1</v>
      </c>
    </row>
    <row r="417" spans="1:8" s="10" customFormat="1">
      <c r="A417" s="13" t="s">
        <v>688</v>
      </c>
      <c r="B417" s="15">
        <v>7</v>
      </c>
      <c r="C417" s="15">
        <v>9</v>
      </c>
      <c r="D417" s="16" t="s">
        <v>310</v>
      </c>
      <c r="E417" s="11" t="s">
        <v>310</v>
      </c>
      <c r="F417" s="17">
        <v>10413.4</v>
      </c>
      <c r="G417" s="17">
        <v>7763.5</v>
      </c>
      <c r="H417" s="18">
        <v>0.74552979814469822</v>
      </c>
    </row>
    <row r="418" spans="1:8" ht="25.5">
      <c r="A418" s="19" t="s">
        <v>327</v>
      </c>
      <c r="B418" s="21">
        <v>7</v>
      </c>
      <c r="C418" s="21">
        <v>9</v>
      </c>
      <c r="D418" s="22" t="s">
        <v>326</v>
      </c>
      <c r="E418" s="9" t="s">
        <v>310</v>
      </c>
      <c r="F418" s="23">
        <v>2986.4</v>
      </c>
      <c r="G418" s="23">
        <v>2172.4</v>
      </c>
      <c r="H418" s="24">
        <v>0.72743102062684173</v>
      </c>
    </row>
    <row r="419" spans="1:8">
      <c r="A419" s="19" t="s">
        <v>325</v>
      </c>
      <c r="B419" s="21">
        <v>7</v>
      </c>
      <c r="C419" s="21">
        <v>9</v>
      </c>
      <c r="D419" s="22" t="s">
        <v>324</v>
      </c>
      <c r="E419" s="9" t="s">
        <v>310</v>
      </c>
      <c r="F419" s="23">
        <v>2986.4</v>
      </c>
      <c r="G419" s="23">
        <v>2172.4</v>
      </c>
      <c r="H419" s="24">
        <v>0.72743102062684173</v>
      </c>
    </row>
    <row r="420" spans="1:8">
      <c r="A420" s="19" t="s">
        <v>313</v>
      </c>
      <c r="B420" s="21">
        <v>7</v>
      </c>
      <c r="C420" s="21">
        <v>9</v>
      </c>
      <c r="D420" s="22" t="s">
        <v>318</v>
      </c>
      <c r="E420" s="9" t="s">
        <v>310</v>
      </c>
      <c r="F420" s="23">
        <v>2936.4</v>
      </c>
      <c r="G420" s="23">
        <v>2157.5</v>
      </c>
      <c r="H420" s="24">
        <v>0.73474322299414252</v>
      </c>
    </row>
    <row r="421" spans="1:8" ht="51">
      <c r="A421" s="19" t="s">
        <v>309</v>
      </c>
      <c r="B421" s="21">
        <v>7</v>
      </c>
      <c r="C421" s="21">
        <v>9</v>
      </c>
      <c r="D421" s="22" t="s">
        <v>318</v>
      </c>
      <c r="E421" s="9" t="s">
        <v>308</v>
      </c>
      <c r="F421" s="23">
        <v>2645</v>
      </c>
      <c r="G421" s="23">
        <v>1981.6</v>
      </c>
      <c r="H421" s="24">
        <v>0.74918714555765598</v>
      </c>
    </row>
    <row r="422" spans="1:8" ht="25.5">
      <c r="A422" s="19" t="s">
        <v>323</v>
      </c>
      <c r="B422" s="21">
        <v>7</v>
      </c>
      <c r="C422" s="21">
        <v>9</v>
      </c>
      <c r="D422" s="22" t="s">
        <v>318</v>
      </c>
      <c r="E422" s="9" t="s">
        <v>322</v>
      </c>
      <c r="F422" s="23">
        <v>278.5</v>
      </c>
      <c r="G422" s="23">
        <v>171</v>
      </c>
      <c r="H422" s="24">
        <v>0.6140035906642729</v>
      </c>
    </row>
    <row r="423" spans="1:8">
      <c r="A423" s="19" t="s">
        <v>319</v>
      </c>
      <c r="B423" s="21">
        <v>7</v>
      </c>
      <c r="C423" s="21">
        <v>9</v>
      </c>
      <c r="D423" s="22" t="s">
        <v>318</v>
      </c>
      <c r="E423" s="9" t="s">
        <v>317</v>
      </c>
      <c r="F423" s="23">
        <v>9.9</v>
      </c>
      <c r="G423" s="23">
        <v>1.9</v>
      </c>
      <c r="H423" s="24">
        <v>0.19191919191919191</v>
      </c>
    </row>
    <row r="424" spans="1:8" ht="25.5">
      <c r="A424" s="19" t="s">
        <v>323</v>
      </c>
      <c r="B424" s="21">
        <v>7</v>
      </c>
      <c r="C424" s="21">
        <v>9</v>
      </c>
      <c r="D424" s="22" t="s">
        <v>318</v>
      </c>
      <c r="E424" s="9" t="s">
        <v>322</v>
      </c>
      <c r="F424" s="23">
        <v>3</v>
      </c>
      <c r="G424" s="23">
        <v>3</v>
      </c>
      <c r="H424" s="24">
        <v>1</v>
      </c>
    </row>
    <row r="425" spans="1:8" ht="38.25">
      <c r="A425" s="19" t="s">
        <v>311</v>
      </c>
      <c r="B425" s="21">
        <v>7</v>
      </c>
      <c r="C425" s="21">
        <v>9</v>
      </c>
      <c r="D425" s="22" t="s">
        <v>316</v>
      </c>
      <c r="E425" s="9" t="s">
        <v>310</v>
      </c>
      <c r="F425" s="23">
        <v>50</v>
      </c>
      <c r="G425" s="23">
        <v>14.9</v>
      </c>
      <c r="H425" s="24">
        <v>0.29799999999999999</v>
      </c>
    </row>
    <row r="426" spans="1:8" ht="25.5">
      <c r="A426" s="19" t="s">
        <v>323</v>
      </c>
      <c r="B426" s="21">
        <v>7</v>
      </c>
      <c r="C426" s="21">
        <v>9</v>
      </c>
      <c r="D426" s="22" t="s">
        <v>316</v>
      </c>
      <c r="E426" s="9" t="s">
        <v>322</v>
      </c>
      <c r="F426" s="23">
        <v>50</v>
      </c>
      <c r="G426" s="23">
        <v>14.9</v>
      </c>
      <c r="H426" s="24">
        <v>0.29799999999999999</v>
      </c>
    </row>
    <row r="427" spans="1:8" ht="25.5">
      <c r="A427" s="19" t="s">
        <v>687</v>
      </c>
      <c r="B427" s="21">
        <v>7</v>
      </c>
      <c r="C427" s="21">
        <v>9</v>
      </c>
      <c r="D427" s="22" t="s">
        <v>686</v>
      </c>
      <c r="E427" s="9" t="s">
        <v>310</v>
      </c>
      <c r="F427" s="23">
        <v>6820.3</v>
      </c>
      <c r="G427" s="23">
        <v>5179.3999999999996</v>
      </c>
      <c r="H427" s="24">
        <v>0.75940941014324881</v>
      </c>
    </row>
    <row r="428" spans="1:8" ht="25.5">
      <c r="A428" s="19" t="s">
        <v>685</v>
      </c>
      <c r="B428" s="21">
        <v>7</v>
      </c>
      <c r="C428" s="21">
        <v>9</v>
      </c>
      <c r="D428" s="22" t="s">
        <v>684</v>
      </c>
      <c r="E428" s="9" t="s">
        <v>310</v>
      </c>
      <c r="F428" s="23">
        <v>6820.3</v>
      </c>
      <c r="G428" s="23">
        <v>5179.3999999999996</v>
      </c>
      <c r="H428" s="24">
        <v>0.75940941014324881</v>
      </c>
    </row>
    <row r="429" spans="1:8" ht="25.5">
      <c r="A429" s="19" t="s">
        <v>635</v>
      </c>
      <c r="B429" s="21">
        <v>7</v>
      </c>
      <c r="C429" s="21">
        <v>9</v>
      </c>
      <c r="D429" s="22" t="s">
        <v>683</v>
      </c>
      <c r="E429" s="9" t="s">
        <v>310</v>
      </c>
      <c r="F429" s="23">
        <v>5070.3</v>
      </c>
      <c r="G429" s="23">
        <v>4263.5</v>
      </c>
      <c r="H429" s="24">
        <v>0.84087726564503085</v>
      </c>
    </row>
    <row r="430" spans="1:8" ht="51">
      <c r="A430" s="19" t="s">
        <v>309</v>
      </c>
      <c r="B430" s="21">
        <v>7</v>
      </c>
      <c r="C430" s="21">
        <v>9</v>
      </c>
      <c r="D430" s="22" t="s">
        <v>683</v>
      </c>
      <c r="E430" s="9" t="s">
        <v>308</v>
      </c>
      <c r="F430" s="23">
        <v>4967.1000000000004</v>
      </c>
      <c r="G430" s="23">
        <v>4219.7</v>
      </c>
      <c r="H430" s="24">
        <v>0.84952990678665607</v>
      </c>
    </row>
    <row r="431" spans="1:8" ht="25.5">
      <c r="A431" s="19" t="s">
        <v>323</v>
      </c>
      <c r="B431" s="21">
        <v>7</v>
      </c>
      <c r="C431" s="21">
        <v>9</v>
      </c>
      <c r="D431" s="22" t="s">
        <v>683</v>
      </c>
      <c r="E431" s="9" t="s">
        <v>322</v>
      </c>
      <c r="F431" s="23">
        <v>103.2</v>
      </c>
      <c r="G431" s="23">
        <v>43.8</v>
      </c>
      <c r="H431" s="24">
        <v>0.42441860465116277</v>
      </c>
    </row>
    <row r="432" spans="1:8" ht="38.25">
      <c r="A432" s="19" t="s">
        <v>311</v>
      </c>
      <c r="B432" s="21">
        <v>7</v>
      </c>
      <c r="C432" s="21">
        <v>9</v>
      </c>
      <c r="D432" s="22" t="s">
        <v>682</v>
      </c>
      <c r="E432" s="9" t="s">
        <v>310</v>
      </c>
      <c r="F432" s="23">
        <v>1750</v>
      </c>
      <c r="G432" s="23">
        <v>915.9</v>
      </c>
      <c r="H432" s="24">
        <v>0.5233714285714286</v>
      </c>
    </row>
    <row r="433" spans="1:8" ht="51">
      <c r="A433" s="19" t="s">
        <v>309</v>
      </c>
      <c r="B433" s="21">
        <v>7</v>
      </c>
      <c r="C433" s="21">
        <v>9</v>
      </c>
      <c r="D433" s="22" t="s">
        <v>682</v>
      </c>
      <c r="E433" s="9" t="s">
        <v>308</v>
      </c>
      <c r="F433" s="23">
        <v>1750</v>
      </c>
      <c r="G433" s="23">
        <v>915.9</v>
      </c>
      <c r="H433" s="24">
        <v>0.5233714285714286</v>
      </c>
    </row>
    <row r="434" spans="1:8">
      <c r="A434" s="19" t="s">
        <v>681</v>
      </c>
      <c r="B434" s="21">
        <v>7</v>
      </c>
      <c r="C434" s="21">
        <v>9</v>
      </c>
      <c r="D434" s="22" t="s">
        <v>680</v>
      </c>
      <c r="E434" s="9" t="s">
        <v>310</v>
      </c>
      <c r="F434" s="23">
        <v>332.3</v>
      </c>
      <c r="G434" s="23">
        <v>202.5</v>
      </c>
      <c r="H434" s="24">
        <v>0.60938910622931086</v>
      </c>
    </row>
    <row r="435" spans="1:8">
      <c r="A435" s="19" t="s">
        <v>679</v>
      </c>
      <c r="B435" s="21">
        <v>7</v>
      </c>
      <c r="C435" s="21">
        <v>9</v>
      </c>
      <c r="D435" s="22" t="s">
        <v>678</v>
      </c>
      <c r="E435" s="9" t="s">
        <v>310</v>
      </c>
      <c r="F435" s="23">
        <v>332.3</v>
      </c>
      <c r="G435" s="23">
        <v>202.5</v>
      </c>
      <c r="H435" s="24">
        <v>0.60938910622931086</v>
      </c>
    </row>
    <row r="436" spans="1:8">
      <c r="A436" s="19" t="s">
        <v>677</v>
      </c>
      <c r="B436" s="21">
        <v>7</v>
      </c>
      <c r="C436" s="21">
        <v>9</v>
      </c>
      <c r="D436" s="22" t="s">
        <v>676</v>
      </c>
      <c r="E436" s="9" t="s">
        <v>310</v>
      </c>
      <c r="F436" s="23">
        <v>126.8</v>
      </c>
      <c r="G436" s="23">
        <v>49.6</v>
      </c>
      <c r="H436" s="24">
        <v>0.39116719242902209</v>
      </c>
    </row>
    <row r="437" spans="1:8" ht="25.5">
      <c r="A437" s="19" t="s">
        <v>323</v>
      </c>
      <c r="B437" s="21">
        <v>7</v>
      </c>
      <c r="C437" s="21">
        <v>9</v>
      </c>
      <c r="D437" s="22" t="s">
        <v>676</v>
      </c>
      <c r="E437" s="9" t="s">
        <v>322</v>
      </c>
      <c r="F437" s="23">
        <v>126.8</v>
      </c>
      <c r="G437" s="23">
        <v>49.6</v>
      </c>
      <c r="H437" s="24">
        <v>0.39116719242902209</v>
      </c>
    </row>
    <row r="438" spans="1:8">
      <c r="A438" s="19" t="s">
        <v>675</v>
      </c>
      <c r="B438" s="21">
        <v>7</v>
      </c>
      <c r="C438" s="21">
        <v>9</v>
      </c>
      <c r="D438" s="22" t="s">
        <v>674</v>
      </c>
      <c r="E438" s="9" t="s">
        <v>310</v>
      </c>
      <c r="F438" s="23">
        <v>205.5</v>
      </c>
      <c r="G438" s="23">
        <v>152.9</v>
      </c>
      <c r="H438" s="24">
        <v>0.7440389294403893</v>
      </c>
    </row>
    <row r="439" spans="1:8" ht="25.5">
      <c r="A439" s="19" t="s">
        <v>323</v>
      </c>
      <c r="B439" s="21">
        <v>7</v>
      </c>
      <c r="C439" s="21">
        <v>9</v>
      </c>
      <c r="D439" s="22" t="s">
        <v>674</v>
      </c>
      <c r="E439" s="9" t="s">
        <v>322</v>
      </c>
      <c r="F439" s="23">
        <v>205.5</v>
      </c>
      <c r="G439" s="23">
        <v>152.9</v>
      </c>
      <c r="H439" s="24">
        <v>0.7440389294403893</v>
      </c>
    </row>
    <row r="440" spans="1:8" ht="31.9" customHeight="1">
      <c r="A440" s="19" t="s">
        <v>673</v>
      </c>
      <c r="B440" s="21">
        <v>7</v>
      </c>
      <c r="C440" s="21">
        <v>9</v>
      </c>
      <c r="D440" s="22" t="s">
        <v>672</v>
      </c>
      <c r="E440" s="9" t="s">
        <v>310</v>
      </c>
      <c r="F440" s="23">
        <v>207.1</v>
      </c>
      <c r="G440" s="23">
        <v>166.6</v>
      </c>
      <c r="H440" s="24">
        <v>0.80444229840656689</v>
      </c>
    </row>
    <row r="441" spans="1:8" ht="51">
      <c r="A441" s="19" t="s">
        <v>671</v>
      </c>
      <c r="B441" s="21">
        <v>7</v>
      </c>
      <c r="C441" s="21">
        <v>9</v>
      </c>
      <c r="D441" s="22" t="s">
        <v>670</v>
      </c>
      <c r="E441" s="9" t="s">
        <v>310</v>
      </c>
      <c r="F441" s="23">
        <v>207.1</v>
      </c>
      <c r="G441" s="23">
        <v>166.6</v>
      </c>
      <c r="H441" s="24">
        <v>0.80444229840656689</v>
      </c>
    </row>
    <row r="442" spans="1:8" ht="25.5">
      <c r="A442" s="19" t="s">
        <v>669</v>
      </c>
      <c r="B442" s="21">
        <v>7</v>
      </c>
      <c r="C442" s="21">
        <v>9</v>
      </c>
      <c r="D442" s="22" t="s">
        <v>668</v>
      </c>
      <c r="E442" s="9" t="s">
        <v>310</v>
      </c>
      <c r="F442" s="23">
        <v>195.1</v>
      </c>
      <c r="G442" s="23">
        <v>166.6</v>
      </c>
      <c r="H442" s="24">
        <v>0.85392106611993845</v>
      </c>
    </row>
    <row r="443" spans="1:8" ht="25.5">
      <c r="A443" s="19" t="s">
        <v>323</v>
      </c>
      <c r="B443" s="21">
        <v>7</v>
      </c>
      <c r="C443" s="21">
        <v>9</v>
      </c>
      <c r="D443" s="22" t="s">
        <v>668</v>
      </c>
      <c r="E443" s="9" t="s">
        <v>322</v>
      </c>
      <c r="F443" s="23">
        <v>195.1</v>
      </c>
      <c r="G443" s="23">
        <v>166.6</v>
      </c>
      <c r="H443" s="24">
        <v>0.85392106611993845</v>
      </c>
    </row>
    <row r="444" spans="1:8" ht="25.5">
      <c r="A444" s="19" t="s">
        <v>667</v>
      </c>
      <c r="B444" s="21">
        <v>7</v>
      </c>
      <c r="C444" s="21">
        <v>9</v>
      </c>
      <c r="D444" s="22" t="s">
        <v>666</v>
      </c>
      <c r="E444" s="9" t="s">
        <v>310</v>
      </c>
      <c r="F444" s="23">
        <v>12</v>
      </c>
      <c r="G444" s="23">
        <v>0</v>
      </c>
      <c r="H444" s="24">
        <v>0</v>
      </c>
    </row>
    <row r="445" spans="1:8" ht="25.5">
      <c r="A445" s="19" t="s">
        <v>323</v>
      </c>
      <c r="B445" s="21">
        <v>7</v>
      </c>
      <c r="C445" s="21">
        <v>9</v>
      </c>
      <c r="D445" s="22" t="s">
        <v>666</v>
      </c>
      <c r="E445" s="9" t="s">
        <v>322</v>
      </c>
      <c r="F445" s="23">
        <v>12</v>
      </c>
      <c r="G445" s="23">
        <v>0</v>
      </c>
      <c r="H445" s="24">
        <v>0</v>
      </c>
    </row>
    <row r="446" spans="1:8" ht="38.25">
      <c r="A446" s="19" t="s">
        <v>368</v>
      </c>
      <c r="B446" s="21">
        <v>7</v>
      </c>
      <c r="C446" s="21">
        <v>9</v>
      </c>
      <c r="D446" s="22" t="s">
        <v>367</v>
      </c>
      <c r="E446" s="9" t="s">
        <v>310</v>
      </c>
      <c r="F446" s="23">
        <v>37.299999999999997</v>
      </c>
      <c r="G446" s="23">
        <v>37.4</v>
      </c>
      <c r="H446" s="24">
        <v>1.0026809651474531</v>
      </c>
    </row>
    <row r="447" spans="1:8" ht="25.5">
      <c r="A447" s="19" t="s">
        <v>366</v>
      </c>
      <c r="B447" s="21">
        <v>7</v>
      </c>
      <c r="C447" s="21">
        <v>9</v>
      </c>
      <c r="D447" s="22" t="s">
        <v>365</v>
      </c>
      <c r="E447" s="9" t="s">
        <v>310</v>
      </c>
      <c r="F447" s="23">
        <v>37.299999999999997</v>
      </c>
      <c r="G447" s="23">
        <v>37.4</v>
      </c>
      <c r="H447" s="24">
        <v>1.0026809651474531</v>
      </c>
    </row>
    <row r="448" spans="1:8" ht="25.5">
      <c r="A448" s="19" t="s">
        <v>665</v>
      </c>
      <c r="B448" s="21">
        <v>7</v>
      </c>
      <c r="C448" s="21">
        <v>9</v>
      </c>
      <c r="D448" s="22" t="s">
        <v>664</v>
      </c>
      <c r="E448" s="9" t="s">
        <v>310</v>
      </c>
      <c r="F448" s="23">
        <v>26</v>
      </c>
      <c r="G448" s="23">
        <v>26</v>
      </c>
      <c r="H448" s="24">
        <v>1</v>
      </c>
    </row>
    <row r="449" spans="1:8" ht="25.5">
      <c r="A449" s="19" t="s">
        <v>323</v>
      </c>
      <c r="B449" s="21">
        <v>7</v>
      </c>
      <c r="C449" s="21">
        <v>9</v>
      </c>
      <c r="D449" s="22" t="s">
        <v>664</v>
      </c>
      <c r="E449" s="9" t="s">
        <v>322</v>
      </c>
      <c r="F449" s="23">
        <v>26</v>
      </c>
      <c r="G449" s="23">
        <v>26</v>
      </c>
      <c r="H449" s="24">
        <v>1</v>
      </c>
    </row>
    <row r="450" spans="1:8" ht="20.45" customHeight="1">
      <c r="A450" s="19" t="s">
        <v>663</v>
      </c>
      <c r="B450" s="21">
        <v>7</v>
      </c>
      <c r="C450" s="21">
        <v>9</v>
      </c>
      <c r="D450" s="22" t="s">
        <v>662</v>
      </c>
      <c r="E450" s="9" t="s">
        <v>310</v>
      </c>
      <c r="F450" s="23">
        <v>11.3</v>
      </c>
      <c r="G450" s="23">
        <v>11.4</v>
      </c>
      <c r="H450" s="24">
        <v>1.0088495575221239</v>
      </c>
    </row>
    <row r="451" spans="1:8" ht="25.5">
      <c r="A451" s="19" t="s">
        <v>323</v>
      </c>
      <c r="B451" s="21">
        <v>7</v>
      </c>
      <c r="C451" s="21">
        <v>9</v>
      </c>
      <c r="D451" s="22" t="s">
        <v>662</v>
      </c>
      <c r="E451" s="9" t="s">
        <v>322</v>
      </c>
      <c r="F451" s="23">
        <v>11.3</v>
      </c>
      <c r="G451" s="23">
        <v>11.4</v>
      </c>
      <c r="H451" s="24">
        <v>1.0088495575221239</v>
      </c>
    </row>
    <row r="452" spans="1:8" ht="38.25">
      <c r="A452" s="19" t="s">
        <v>661</v>
      </c>
      <c r="B452" s="21">
        <v>7</v>
      </c>
      <c r="C452" s="21">
        <v>9</v>
      </c>
      <c r="D452" s="22" t="s">
        <v>660</v>
      </c>
      <c r="E452" s="9" t="s">
        <v>310</v>
      </c>
      <c r="F452" s="23">
        <v>15</v>
      </c>
      <c r="G452" s="23">
        <v>5.2</v>
      </c>
      <c r="H452" s="24">
        <v>0.34666666666666668</v>
      </c>
    </row>
    <row r="453" spans="1:8" ht="63.75">
      <c r="A453" s="19" t="s">
        <v>659</v>
      </c>
      <c r="B453" s="21">
        <v>7</v>
      </c>
      <c r="C453" s="21">
        <v>9</v>
      </c>
      <c r="D453" s="22" t="s">
        <v>658</v>
      </c>
      <c r="E453" s="9" t="s">
        <v>310</v>
      </c>
      <c r="F453" s="23">
        <v>15</v>
      </c>
      <c r="G453" s="23">
        <v>5.2</v>
      </c>
      <c r="H453" s="24">
        <v>0.34666666666666668</v>
      </c>
    </row>
    <row r="454" spans="1:8" ht="76.5">
      <c r="A454" s="19" t="s">
        <v>657</v>
      </c>
      <c r="B454" s="21">
        <v>7</v>
      </c>
      <c r="C454" s="21">
        <v>9</v>
      </c>
      <c r="D454" s="22" t="s">
        <v>656</v>
      </c>
      <c r="E454" s="9" t="s">
        <v>310</v>
      </c>
      <c r="F454" s="23">
        <v>10</v>
      </c>
      <c r="G454" s="23">
        <v>5.2</v>
      </c>
      <c r="H454" s="24">
        <v>0.52</v>
      </c>
    </row>
    <row r="455" spans="1:8" ht="25.5">
      <c r="A455" s="19" t="s">
        <v>323</v>
      </c>
      <c r="B455" s="21">
        <v>7</v>
      </c>
      <c r="C455" s="21">
        <v>9</v>
      </c>
      <c r="D455" s="22" t="s">
        <v>656</v>
      </c>
      <c r="E455" s="9" t="s">
        <v>322</v>
      </c>
      <c r="F455" s="23">
        <v>10</v>
      </c>
      <c r="G455" s="23">
        <v>5.2</v>
      </c>
      <c r="H455" s="24">
        <v>0.52</v>
      </c>
    </row>
    <row r="456" spans="1:8" ht="51">
      <c r="A456" s="19" t="s">
        <v>655</v>
      </c>
      <c r="B456" s="21">
        <v>7</v>
      </c>
      <c r="C456" s="21">
        <v>9</v>
      </c>
      <c r="D456" s="22" t="s">
        <v>654</v>
      </c>
      <c r="E456" s="9" t="s">
        <v>310</v>
      </c>
      <c r="F456" s="23">
        <v>5</v>
      </c>
      <c r="G456" s="23">
        <v>0</v>
      </c>
      <c r="H456" s="24">
        <v>0</v>
      </c>
    </row>
    <row r="457" spans="1:8" ht="25.5">
      <c r="A457" s="19" t="s">
        <v>323</v>
      </c>
      <c r="B457" s="21">
        <v>7</v>
      </c>
      <c r="C457" s="21">
        <v>9</v>
      </c>
      <c r="D457" s="22" t="s">
        <v>654</v>
      </c>
      <c r="E457" s="9" t="s">
        <v>322</v>
      </c>
      <c r="F457" s="23">
        <v>5</v>
      </c>
      <c r="G457" s="23">
        <v>0</v>
      </c>
      <c r="H457" s="24">
        <v>0</v>
      </c>
    </row>
    <row r="458" spans="1:8" ht="30" customHeight="1">
      <c r="A458" s="19" t="s">
        <v>653</v>
      </c>
      <c r="B458" s="21">
        <v>7</v>
      </c>
      <c r="C458" s="21">
        <v>9</v>
      </c>
      <c r="D458" s="22" t="s">
        <v>652</v>
      </c>
      <c r="E458" s="9" t="s">
        <v>310</v>
      </c>
      <c r="F458" s="23">
        <v>15</v>
      </c>
      <c r="G458" s="23">
        <v>0</v>
      </c>
      <c r="H458" s="24">
        <v>0</v>
      </c>
    </row>
    <row r="459" spans="1:8" ht="51">
      <c r="A459" s="19" t="s">
        <v>651</v>
      </c>
      <c r="B459" s="21">
        <v>7</v>
      </c>
      <c r="C459" s="21">
        <v>9</v>
      </c>
      <c r="D459" s="22" t="s">
        <v>650</v>
      </c>
      <c r="E459" s="9" t="s">
        <v>310</v>
      </c>
      <c r="F459" s="23">
        <v>15</v>
      </c>
      <c r="G459" s="23">
        <v>0</v>
      </c>
      <c r="H459" s="24">
        <v>0</v>
      </c>
    </row>
    <row r="460" spans="1:8" ht="76.5">
      <c r="A460" s="19" t="s">
        <v>649</v>
      </c>
      <c r="B460" s="21">
        <v>7</v>
      </c>
      <c r="C460" s="21">
        <v>9</v>
      </c>
      <c r="D460" s="22" t="s">
        <v>648</v>
      </c>
      <c r="E460" s="9" t="s">
        <v>310</v>
      </c>
      <c r="F460" s="23">
        <v>15</v>
      </c>
      <c r="G460" s="23">
        <v>0</v>
      </c>
      <c r="H460" s="24">
        <v>0</v>
      </c>
    </row>
    <row r="461" spans="1:8" ht="25.5">
      <c r="A461" s="19" t="s">
        <v>323</v>
      </c>
      <c r="B461" s="21">
        <v>7</v>
      </c>
      <c r="C461" s="21">
        <v>9</v>
      </c>
      <c r="D461" s="22" t="s">
        <v>648</v>
      </c>
      <c r="E461" s="9" t="s">
        <v>322</v>
      </c>
      <c r="F461" s="23">
        <v>15</v>
      </c>
      <c r="G461" s="23">
        <v>0</v>
      </c>
      <c r="H461" s="24">
        <v>0</v>
      </c>
    </row>
    <row r="462" spans="1:8" s="10" customFormat="1">
      <c r="A462" s="13" t="s">
        <v>569</v>
      </c>
      <c r="B462" s="15">
        <v>8</v>
      </c>
      <c r="C462" s="15">
        <v>0</v>
      </c>
      <c r="D462" s="16" t="s">
        <v>310</v>
      </c>
      <c r="E462" s="11" t="s">
        <v>310</v>
      </c>
      <c r="F462" s="17">
        <v>28121.3</v>
      </c>
      <c r="G462" s="17">
        <v>18649.400000000001</v>
      </c>
      <c r="H462" s="18">
        <v>0.66317702239939125</v>
      </c>
    </row>
    <row r="463" spans="1:8" s="10" customFormat="1">
      <c r="A463" s="13" t="s">
        <v>568</v>
      </c>
      <c r="B463" s="15">
        <v>8</v>
      </c>
      <c r="C463" s="15">
        <v>1</v>
      </c>
      <c r="D463" s="16" t="s">
        <v>310</v>
      </c>
      <c r="E463" s="11" t="s">
        <v>310</v>
      </c>
      <c r="F463" s="17">
        <v>26804.2</v>
      </c>
      <c r="G463" s="17">
        <v>17709.5</v>
      </c>
      <c r="H463" s="18">
        <v>0.66069869647294077</v>
      </c>
    </row>
    <row r="464" spans="1:8">
      <c r="A464" s="19" t="s">
        <v>786</v>
      </c>
      <c r="B464" s="21">
        <v>8</v>
      </c>
      <c r="C464" s="21">
        <v>1</v>
      </c>
      <c r="D464" s="22" t="s">
        <v>785</v>
      </c>
      <c r="E464" s="9" t="s">
        <v>310</v>
      </c>
      <c r="F464" s="23">
        <v>8816.7000000000007</v>
      </c>
      <c r="G464" s="23">
        <v>5777.7</v>
      </c>
      <c r="H464" s="24">
        <v>0.65531321242641793</v>
      </c>
    </row>
    <row r="465" spans="1:8" ht="25.5">
      <c r="A465" s="19" t="s">
        <v>635</v>
      </c>
      <c r="B465" s="21">
        <v>8</v>
      </c>
      <c r="C465" s="21">
        <v>1</v>
      </c>
      <c r="D465" s="22" t="s">
        <v>784</v>
      </c>
      <c r="E465" s="9" t="s">
        <v>310</v>
      </c>
      <c r="F465" s="23">
        <v>6626.7</v>
      </c>
      <c r="G465" s="23">
        <v>4431.8</v>
      </c>
      <c r="H465" s="24">
        <v>0.668779332095915</v>
      </c>
    </row>
    <row r="466" spans="1:8" ht="51">
      <c r="A466" s="19" t="s">
        <v>309</v>
      </c>
      <c r="B466" s="21">
        <v>8</v>
      </c>
      <c r="C466" s="21">
        <v>1</v>
      </c>
      <c r="D466" s="22" t="s">
        <v>784</v>
      </c>
      <c r="E466" s="9" t="s">
        <v>308</v>
      </c>
      <c r="F466" s="23">
        <v>5863</v>
      </c>
      <c r="G466" s="23">
        <v>4022.9</v>
      </c>
      <c r="H466" s="24">
        <v>0.68615043493092276</v>
      </c>
    </row>
    <row r="467" spans="1:8" ht="25.5">
      <c r="A467" s="19" t="s">
        <v>323</v>
      </c>
      <c r="B467" s="21">
        <v>8</v>
      </c>
      <c r="C467" s="21">
        <v>1</v>
      </c>
      <c r="D467" s="22" t="s">
        <v>784</v>
      </c>
      <c r="E467" s="9" t="s">
        <v>322</v>
      </c>
      <c r="F467" s="23">
        <v>695</v>
      </c>
      <c r="G467" s="23">
        <v>369</v>
      </c>
      <c r="H467" s="24">
        <v>0.53093525179856116</v>
      </c>
    </row>
    <row r="468" spans="1:8">
      <c r="A468" s="19" t="s">
        <v>319</v>
      </c>
      <c r="B468" s="21">
        <v>8</v>
      </c>
      <c r="C468" s="21">
        <v>1</v>
      </c>
      <c r="D468" s="22" t="s">
        <v>784</v>
      </c>
      <c r="E468" s="9" t="s">
        <v>317</v>
      </c>
      <c r="F468" s="23">
        <v>22.3</v>
      </c>
      <c r="G468" s="23">
        <v>9.9</v>
      </c>
      <c r="H468" s="24">
        <v>0.44394618834080718</v>
      </c>
    </row>
    <row r="469" spans="1:8" ht="25.5">
      <c r="A469" s="19" t="s">
        <v>323</v>
      </c>
      <c r="B469" s="21">
        <v>8</v>
      </c>
      <c r="C469" s="21">
        <v>1</v>
      </c>
      <c r="D469" s="22" t="s">
        <v>784</v>
      </c>
      <c r="E469" s="9" t="s">
        <v>322</v>
      </c>
      <c r="F469" s="23">
        <v>46.4</v>
      </c>
      <c r="G469" s="23">
        <v>29.9</v>
      </c>
      <c r="H469" s="24">
        <v>0.6443965517241379</v>
      </c>
    </row>
    <row r="470" spans="1:8" ht="38.25">
      <c r="A470" s="19" t="s">
        <v>311</v>
      </c>
      <c r="B470" s="21">
        <v>8</v>
      </c>
      <c r="C470" s="21">
        <v>1</v>
      </c>
      <c r="D470" s="22" t="s">
        <v>783</v>
      </c>
      <c r="E470" s="9" t="s">
        <v>310</v>
      </c>
      <c r="F470" s="23">
        <v>2050</v>
      </c>
      <c r="G470" s="23">
        <v>1303.9000000000001</v>
      </c>
      <c r="H470" s="24">
        <v>0.63604878048780489</v>
      </c>
    </row>
    <row r="471" spans="1:8" ht="51">
      <c r="A471" s="19" t="s">
        <v>309</v>
      </c>
      <c r="B471" s="21">
        <v>8</v>
      </c>
      <c r="C471" s="21">
        <v>1</v>
      </c>
      <c r="D471" s="22" t="s">
        <v>783</v>
      </c>
      <c r="E471" s="9" t="s">
        <v>308</v>
      </c>
      <c r="F471" s="23">
        <v>1900</v>
      </c>
      <c r="G471" s="23">
        <v>1277.5</v>
      </c>
      <c r="H471" s="24">
        <v>0.67236842105263162</v>
      </c>
    </row>
    <row r="472" spans="1:8" ht="25.5">
      <c r="A472" s="19" t="s">
        <v>323</v>
      </c>
      <c r="B472" s="21">
        <v>8</v>
      </c>
      <c r="C472" s="21">
        <v>1</v>
      </c>
      <c r="D472" s="22" t="s">
        <v>783</v>
      </c>
      <c r="E472" s="9" t="s">
        <v>322</v>
      </c>
      <c r="F472" s="23">
        <v>150</v>
      </c>
      <c r="G472" s="23">
        <v>26.4</v>
      </c>
      <c r="H472" s="24">
        <v>0.17599999999999999</v>
      </c>
    </row>
    <row r="473" spans="1:8" ht="20.45" customHeight="1">
      <c r="A473" s="19" t="s">
        <v>565</v>
      </c>
      <c r="B473" s="21">
        <v>8</v>
      </c>
      <c r="C473" s="21">
        <v>1</v>
      </c>
      <c r="D473" s="22" t="s">
        <v>782</v>
      </c>
      <c r="E473" s="9" t="s">
        <v>310</v>
      </c>
      <c r="F473" s="23">
        <v>140</v>
      </c>
      <c r="G473" s="23">
        <v>42</v>
      </c>
      <c r="H473" s="24">
        <v>0.3</v>
      </c>
    </row>
    <row r="474" spans="1:8" ht="25.5">
      <c r="A474" s="19" t="s">
        <v>323</v>
      </c>
      <c r="B474" s="21">
        <v>8</v>
      </c>
      <c r="C474" s="21">
        <v>1</v>
      </c>
      <c r="D474" s="22" t="s">
        <v>782</v>
      </c>
      <c r="E474" s="9" t="s">
        <v>322</v>
      </c>
      <c r="F474" s="23">
        <v>140</v>
      </c>
      <c r="G474" s="23">
        <v>42</v>
      </c>
      <c r="H474" s="24">
        <v>0.3</v>
      </c>
    </row>
    <row r="475" spans="1:8">
      <c r="A475" s="19" t="s">
        <v>781</v>
      </c>
      <c r="B475" s="21">
        <v>8</v>
      </c>
      <c r="C475" s="21">
        <v>1</v>
      </c>
      <c r="D475" s="22" t="s">
        <v>780</v>
      </c>
      <c r="E475" s="9" t="s">
        <v>310</v>
      </c>
      <c r="F475" s="23">
        <v>1773.7</v>
      </c>
      <c r="G475" s="23">
        <v>1278.5</v>
      </c>
      <c r="H475" s="24">
        <v>0.72080960703613917</v>
      </c>
    </row>
    <row r="476" spans="1:8" ht="25.5">
      <c r="A476" s="19" t="s">
        <v>635</v>
      </c>
      <c r="B476" s="21">
        <v>8</v>
      </c>
      <c r="C476" s="21">
        <v>1</v>
      </c>
      <c r="D476" s="22" t="s">
        <v>779</v>
      </c>
      <c r="E476" s="9" t="s">
        <v>310</v>
      </c>
      <c r="F476" s="23">
        <v>1753.7</v>
      </c>
      <c r="G476" s="23">
        <v>1270.8</v>
      </c>
      <c r="H476" s="24">
        <v>0.72463933397958602</v>
      </c>
    </row>
    <row r="477" spans="1:8" ht="51">
      <c r="A477" s="19" t="s">
        <v>309</v>
      </c>
      <c r="B477" s="21">
        <v>8</v>
      </c>
      <c r="C477" s="21">
        <v>1</v>
      </c>
      <c r="D477" s="22" t="s">
        <v>779</v>
      </c>
      <c r="E477" s="9" t="s">
        <v>308</v>
      </c>
      <c r="F477" s="23">
        <v>1507.2</v>
      </c>
      <c r="G477" s="23">
        <v>1121.5999999999999</v>
      </c>
      <c r="H477" s="24">
        <v>0.74416135881104029</v>
      </c>
    </row>
    <row r="478" spans="1:8" ht="25.5">
      <c r="A478" s="19" t="s">
        <v>323</v>
      </c>
      <c r="B478" s="21">
        <v>8</v>
      </c>
      <c r="C478" s="21">
        <v>1</v>
      </c>
      <c r="D478" s="22" t="s">
        <v>779</v>
      </c>
      <c r="E478" s="9" t="s">
        <v>322</v>
      </c>
      <c r="F478" s="23">
        <v>187</v>
      </c>
      <c r="G478" s="23">
        <v>116</v>
      </c>
      <c r="H478" s="24">
        <v>0.6203208556149733</v>
      </c>
    </row>
    <row r="479" spans="1:8">
      <c r="A479" s="19" t="s">
        <v>319</v>
      </c>
      <c r="B479" s="21">
        <v>8</v>
      </c>
      <c r="C479" s="21">
        <v>1</v>
      </c>
      <c r="D479" s="22" t="s">
        <v>779</v>
      </c>
      <c r="E479" s="9" t="s">
        <v>317</v>
      </c>
      <c r="F479" s="23">
        <v>7.5</v>
      </c>
      <c r="G479" s="23">
        <v>3.8</v>
      </c>
      <c r="H479" s="24">
        <v>0.5066666666666666</v>
      </c>
    </row>
    <row r="480" spans="1:8" ht="25.5">
      <c r="A480" s="19" t="s">
        <v>323</v>
      </c>
      <c r="B480" s="21">
        <v>8</v>
      </c>
      <c r="C480" s="21">
        <v>1</v>
      </c>
      <c r="D480" s="22" t="s">
        <v>779</v>
      </c>
      <c r="E480" s="9" t="s">
        <v>322</v>
      </c>
      <c r="F480" s="23">
        <v>52</v>
      </c>
      <c r="G480" s="23">
        <v>29.4</v>
      </c>
      <c r="H480" s="24">
        <v>0.56538461538461537</v>
      </c>
    </row>
    <row r="481" spans="1:8" ht="38.25">
      <c r="A481" s="19" t="s">
        <v>311</v>
      </c>
      <c r="B481" s="21">
        <v>8</v>
      </c>
      <c r="C481" s="21">
        <v>1</v>
      </c>
      <c r="D481" s="22" t="s">
        <v>778</v>
      </c>
      <c r="E481" s="9" t="s">
        <v>310</v>
      </c>
      <c r="F481" s="23">
        <v>20</v>
      </c>
      <c r="G481" s="23">
        <v>7.7</v>
      </c>
      <c r="H481" s="24">
        <v>0.38500000000000001</v>
      </c>
    </row>
    <row r="482" spans="1:8" ht="25.5">
      <c r="A482" s="19" t="s">
        <v>323</v>
      </c>
      <c r="B482" s="21">
        <v>8</v>
      </c>
      <c r="C482" s="21">
        <v>1</v>
      </c>
      <c r="D482" s="22" t="s">
        <v>778</v>
      </c>
      <c r="E482" s="9" t="s">
        <v>322</v>
      </c>
      <c r="F482" s="23">
        <v>20</v>
      </c>
      <c r="G482" s="23">
        <v>7.7</v>
      </c>
      <c r="H482" s="24">
        <v>0.38500000000000001</v>
      </c>
    </row>
    <row r="483" spans="1:8">
      <c r="A483" s="19" t="s">
        <v>567</v>
      </c>
      <c r="B483" s="21">
        <v>8</v>
      </c>
      <c r="C483" s="21">
        <v>1</v>
      </c>
      <c r="D483" s="22" t="s">
        <v>566</v>
      </c>
      <c r="E483" s="9" t="s">
        <v>310</v>
      </c>
      <c r="F483" s="23">
        <v>15069.3</v>
      </c>
      <c r="G483" s="23">
        <v>10148.299999999999</v>
      </c>
      <c r="H483" s="24">
        <v>0.67344203114942303</v>
      </c>
    </row>
    <row r="484" spans="1:8" ht="25.5">
      <c r="A484" s="19" t="s">
        <v>635</v>
      </c>
      <c r="B484" s="21">
        <v>8</v>
      </c>
      <c r="C484" s="21">
        <v>1</v>
      </c>
      <c r="D484" s="22" t="s">
        <v>777</v>
      </c>
      <c r="E484" s="9" t="s">
        <v>310</v>
      </c>
      <c r="F484" s="23">
        <v>8645.2999999999993</v>
      </c>
      <c r="G484" s="23">
        <v>5791.6</v>
      </c>
      <c r="H484" s="24">
        <v>0.66991313199079283</v>
      </c>
    </row>
    <row r="485" spans="1:8" ht="51">
      <c r="A485" s="19" t="s">
        <v>309</v>
      </c>
      <c r="B485" s="21">
        <v>8</v>
      </c>
      <c r="C485" s="21">
        <v>1</v>
      </c>
      <c r="D485" s="22" t="s">
        <v>777</v>
      </c>
      <c r="E485" s="9" t="s">
        <v>308</v>
      </c>
      <c r="F485" s="23">
        <v>7573.8</v>
      </c>
      <c r="G485" s="23">
        <v>5324.8</v>
      </c>
      <c r="H485" s="24">
        <v>0.7030552694816341</v>
      </c>
    </row>
    <row r="486" spans="1:8" ht="25.5">
      <c r="A486" s="19" t="s">
        <v>323</v>
      </c>
      <c r="B486" s="21">
        <v>8</v>
      </c>
      <c r="C486" s="21">
        <v>1</v>
      </c>
      <c r="D486" s="22" t="s">
        <v>777</v>
      </c>
      <c r="E486" s="9" t="s">
        <v>322</v>
      </c>
      <c r="F486" s="23">
        <v>840.7</v>
      </c>
      <c r="G486" s="23">
        <v>428.5</v>
      </c>
      <c r="H486" s="24">
        <v>0.50969430236707503</v>
      </c>
    </row>
    <row r="487" spans="1:8">
      <c r="A487" s="19" t="s">
        <v>319</v>
      </c>
      <c r="B487" s="21">
        <v>8</v>
      </c>
      <c r="C487" s="21">
        <v>1</v>
      </c>
      <c r="D487" s="22" t="s">
        <v>777</v>
      </c>
      <c r="E487" s="9" t="s">
        <v>317</v>
      </c>
      <c r="F487" s="23">
        <v>11.2</v>
      </c>
      <c r="G487" s="23">
        <v>4.0999999999999996</v>
      </c>
      <c r="H487" s="24">
        <v>0.36607142857142855</v>
      </c>
    </row>
    <row r="488" spans="1:8" ht="25.5">
      <c r="A488" s="19" t="s">
        <v>323</v>
      </c>
      <c r="B488" s="21">
        <v>8</v>
      </c>
      <c r="C488" s="21">
        <v>1</v>
      </c>
      <c r="D488" s="22" t="s">
        <v>777</v>
      </c>
      <c r="E488" s="9" t="s">
        <v>322</v>
      </c>
      <c r="F488" s="23">
        <v>219.6</v>
      </c>
      <c r="G488" s="23">
        <v>34.200000000000003</v>
      </c>
      <c r="H488" s="24">
        <v>0.15573770491803279</v>
      </c>
    </row>
    <row r="489" spans="1:8" ht="38.25">
      <c r="A489" s="19" t="s">
        <v>311</v>
      </c>
      <c r="B489" s="21">
        <v>8</v>
      </c>
      <c r="C489" s="21">
        <v>1</v>
      </c>
      <c r="D489" s="22" t="s">
        <v>776</v>
      </c>
      <c r="E489" s="9" t="s">
        <v>310</v>
      </c>
      <c r="F489" s="23">
        <v>5580</v>
      </c>
      <c r="G489" s="23">
        <v>4012.7</v>
      </c>
      <c r="H489" s="24">
        <v>0.71912186379928311</v>
      </c>
    </row>
    <row r="490" spans="1:8" ht="51">
      <c r="A490" s="19" t="s">
        <v>309</v>
      </c>
      <c r="B490" s="21">
        <v>8</v>
      </c>
      <c r="C490" s="21">
        <v>1</v>
      </c>
      <c r="D490" s="22" t="s">
        <v>776</v>
      </c>
      <c r="E490" s="9" t="s">
        <v>308</v>
      </c>
      <c r="F490" s="23">
        <v>5400</v>
      </c>
      <c r="G490" s="23">
        <v>3920.9</v>
      </c>
      <c r="H490" s="24">
        <v>0.72609259259259262</v>
      </c>
    </row>
    <row r="491" spans="1:8" ht="25.5">
      <c r="A491" s="19" t="s">
        <v>323</v>
      </c>
      <c r="B491" s="21">
        <v>8</v>
      </c>
      <c r="C491" s="21">
        <v>1</v>
      </c>
      <c r="D491" s="22" t="s">
        <v>776</v>
      </c>
      <c r="E491" s="9" t="s">
        <v>322</v>
      </c>
      <c r="F491" s="23">
        <v>180</v>
      </c>
      <c r="G491" s="23">
        <v>91.8</v>
      </c>
      <c r="H491" s="24">
        <v>0.51</v>
      </c>
    </row>
    <row r="492" spans="1:8" ht="17.45" customHeight="1">
      <c r="A492" s="19" t="s">
        <v>565</v>
      </c>
      <c r="B492" s="21">
        <v>8</v>
      </c>
      <c r="C492" s="21">
        <v>1</v>
      </c>
      <c r="D492" s="22" t="s">
        <v>564</v>
      </c>
      <c r="E492" s="9" t="s">
        <v>310</v>
      </c>
      <c r="F492" s="23">
        <v>844</v>
      </c>
      <c r="G492" s="23">
        <v>344</v>
      </c>
      <c r="H492" s="24">
        <v>0.40758293838862558</v>
      </c>
    </row>
    <row r="493" spans="1:8" ht="25.5">
      <c r="A493" s="19" t="s">
        <v>323</v>
      </c>
      <c r="B493" s="21">
        <v>8</v>
      </c>
      <c r="C493" s="21">
        <v>1</v>
      </c>
      <c r="D493" s="22" t="s">
        <v>564</v>
      </c>
      <c r="E493" s="9" t="s">
        <v>322</v>
      </c>
      <c r="F493" s="23">
        <v>344</v>
      </c>
      <c r="G493" s="23">
        <v>344</v>
      </c>
      <c r="H493" s="24">
        <v>1</v>
      </c>
    </row>
    <row r="494" spans="1:8" ht="25.5">
      <c r="A494" s="19" t="s">
        <v>335</v>
      </c>
      <c r="B494" s="21">
        <v>8</v>
      </c>
      <c r="C494" s="21">
        <v>1</v>
      </c>
      <c r="D494" s="22" t="s">
        <v>564</v>
      </c>
      <c r="E494" s="9" t="s">
        <v>333</v>
      </c>
      <c r="F494" s="23">
        <v>500</v>
      </c>
      <c r="G494" s="23">
        <v>0</v>
      </c>
      <c r="H494" s="24">
        <v>0</v>
      </c>
    </row>
    <row r="495" spans="1:8" ht="38.25">
      <c r="A495" s="19" t="s">
        <v>544</v>
      </c>
      <c r="B495" s="21">
        <v>8</v>
      </c>
      <c r="C495" s="21">
        <v>1</v>
      </c>
      <c r="D495" s="22" t="s">
        <v>543</v>
      </c>
      <c r="E495" s="9" t="s">
        <v>310</v>
      </c>
      <c r="F495" s="23">
        <v>267</v>
      </c>
      <c r="G495" s="23">
        <v>36.5</v>
      </c>
      <c r="H495" s="24">
        <v>0.13670411985018727</v>
      </c>
    </row>
    <row r="496" spans="1:8" ht="63.75">
      <c r="A496" s="19" t="s">
        <v>542</v>
      </c>
      <c r="B496" s="21">
        <v>8</v>
      </c>
      <c r="C496" s="21">
        <v>1</v>
      </c>
      <c r="D496" s="22" t="s">
        <v>541</v>
      </c>
      <c r="E496" s="9" t="s">
        <v>310</v>
      </c>
      <c r="F496" s="23">
        <v>267</v>
      </c>
      <c r="G496" s="23">
        <v>36.5</v>
      </c>
      <c r="H496" s="24">
        <v>0.13670411985018727</v>
      </c>
    </row>
    <row r="497" spans="1:8" ht="43.15" customHeight="1">
      <c r="A497" s="19" t="s">
        <v>702</v>
      </c>
      <c r="B497" s="21">
        <v>8</v>
      </c>
      <c r="C497" s="21">
        <v>1</v>
      </c>
      <c r="D497" s="22" t="s">
        <v>701</v>
      </c>
      <c r="E497" s="9" t="s">
        <v>310</v>
      </c>
      <c r="F497" s="23">
        <v>247</v>
      </c>
      <c r="G497" s="23">
        <v>36.5</v>
      </c>
      <c r="H497" s="24">
        <v>0.14777327935222673</v>
      </c>
    </row>
    <row r="498" spans="1:8" ht="25.5">
      <c r="A498" s="19" t="s">
        <v>323</v>
      </c>
      <c r="B498" s="21">
        <v>8</v>
      </c>
      <c r="C498" s="21">
        <v>1</v>
      </c>
      <c r="D498" s="22" t="s">
        <v>701</v>
      </c>
      <c r="E498" s="9" t="s">
        <v>322</v>
      </c>
      <c r="F498" s="23">
        <v>247</v>
      </c>
      <c r="G498" s="23">
        <v>36.5</v>
      </c>
      <c r="H498" s="24">
        <v>0.14777327935222673</v>
      </c>
    </row>
    <row r="499" spans="1:8" ht="38.25">
      <c r="A499" s="19" t="s">
        <v>775</v>
      </c>
      <c r="B499" s="21">
        <v>8</v>
      </c>
      <c r="C499" s="21">
        <v>1</v>
      </c>
      <c r="D499" s="22" t="s">
        <v>774</v>
      </c>
      <c r="E499" s="9" t="s">
        <v>310</v>
      </c>
      <c r="F499" s="23">
        <v>20</v>
      </c>
      <c r="G499" s="23">
        <v>0</v>
      </c>
      <c r="H499" s="24">
        <v>0</v>
      </c>
    </row>
    <row r="500" spans="1:8" ht="25.5">
      <c r="A500" s="19" t="s">
        <v>323</v>
      </c>
      <c r="B500" s="21">
        <v>8</v>
      </c>
      <c r="C500" s="21">
        <v>1</v>
      </c>
      <c r="D500" s="22" t="s">
        <v>774</v>
      </c>
      <c r="E500" s="9" t="s">
        <v>322</v>
      </c>
      <c r="F500" s="23">
        <v>20</v>
      </c>
      <c r="G500" s="23">
        <v>0</v>
      </c>
      <c r="H500" s="24">
        <v>0</v>
      </c>
    </row>
    <row r="501" spans="1:8" ht="38.25">
      <c r="A501" s="19" t="s">
        <v>773</v>
      </c>
      <c r="B501" s="21">
        <v>8</v>
      </c>
      <c r="C501" s="21">
        <v>1</v>
      </c>
      <c r="D501" s="22" t="s">
        <v>772</v>
      </c>
      <c r="E501" s="9" t="s">
        <v>310</v>
      </c>
      <c r="F501" s="23">
        <v>877.5</v>
      </c>
      <c r="G501" s="23">
        <v>468.6</v>
      </c>
      <c r="H501" s="24">
        <v>0.53401709401709407</v>
      </c>
    </row>
    <row r="502" spans="1:8" ht="25.5">
      <c r="A502" s="19" t="s">
        <v>771</v>
      </c>
      <c r="B502" s="21">
        <v>8</v>
      </c>
      <c r="C502" s="21">
        <v>1</v>
      </c>
      <c r="D502" s="22" t="s">
        <v>770</v>
      </c>
      <c r="E502" s="9" t="s">
        <v>310</v>
      </c>
      <c r="F502" s="23">
        <v>877.5</v>
      </c>
      <c r="G502" s="23">
        <v>468.6</v>
      </c>
      <c r="H502" s="24">
        <v>0.53401709401709407</v>
      </c>
    </row>
    <row r="503" spans="1:8" ht="51">
      <c r="A503" s="19" t="s">
        <v>769</v>
      </c>
      <c r="B503" s="21">
        <v>8</v>
      </c>
      <c r="C503" s="21">
        <v>1</v>
      </c>
      <c r="D503" s="22" t="s">
        <v>768</v>
      </c>
      <c r="E503" s="9" t="s">
        <v>310</v>
      </c>
      <c r="F503" s="23">
        <v>150.4</v>
      </c>
      <c r="G503" s="23">
        <v>0</v>
      </c>
      <c r="H503" s="24">
        <v>0</v>
      </c>
    </row>
    <row r="504" spans="1:8" ht="25.5">
      <c r="A504" s="19" t="s">
        <v>323</v>
      </c>
      <c r="B504" s="21">
        <v>8</v>
      </c>
      <c r="C504" s="21">
        <v>1</v>
      </c>
      <c r="D504" s="22" t="s">
        <v>768</v>
      </c>
      <c r="E504" s="9" t="s">
        <v>322</v>
      </c>
      <c r="F504" s="23">
        <v>150.4</v>
      </c>
      <c r="G504" s="23">
        <v>0</v>
      </c>
      <c r="H504" s="24">
        <v>0</v>
      </c>
    </row>
    <row r="505" spans="1:8" ht="25.5">
      <c r="A505" s="19" t="s">
        <v>767</v>
      </c>
      <c r="B505" s="21">
        <v>8</v>
      </c>
      <c r="C505" s="21">
        <v>1</v>
      </c>
      <c r="D505" s="22" t="s">
        <v>766</v>
      </c>
      <c r="E505" s="9" t="s">
        <v>310</v>
      </c>
      <c r="F505" s="23">
        <v>222.1</v>
      </c>
      <c r="G505" s="23">
        <v>136</v>
      </c>
      <c r="H505" s="24">
        <v>0.61233678523187751</v>
      </c>
    </row>
    <row r="506" spans="1:8" ht="25.5">
      <c r="A506" s="19" t="s">
        <v>323</v>
      </c>
      <c r="B506" s="21">
        <v>8</v>
      </c>
      <c r="C506" s="21">
        <v>1</v>
      </c>
      <c r="D506" s="22" t="s">
        <v>766</v>
      </c>
      <c r="E506" s="9" t="s">
        <v>322</v>
      </c>
      <c r="F506" s="23">
        <v>222.1</v>
      </c>
      <c r="G506" s="23">
        <v>136</v>
      </c>
      <c r="H506" s="24">
        <v>0.61233678523187751</v>
      </c>
    </row>
    <row r="507" spans="1:8" ht="38.25">
      <c r="A507" s="19" t="s">
        <v>765</v>
      </c>
      <c r="B507" s="21">
        <v>8</v>
      </c>
      <c r="C507" s="21">
        <v>1</v>
      </c>
      <c r="D507" s="22" t="s">
        <v>764</v>
      </c>
      <c r="E507" s="9" t="s">
        <v>310</v>
      </c>
      <c r="F507" s="23">
        <v>246</v>
      </c>
      <c r="G507" s="23">
        <v>141.5</v>
      </c>
      <c r="H507" s="24">
        <v>0.57520325203252032</v>
      </c>
    </row>
    <row r="508" spans="1:8" ht="25.5">
      <c r="A508" s="19" t="s">
        <v>323</v>
      </c>
      <c r="B508" s="21">
        <v>8</v>
      </c>
      <c r="C508" s="21">
        <v>1</v>
      </c>
      <c r="D508" s="22" t="s">
        <v>764</v>
      </c>
      <c r="E508" s="9" t="s">
        <v>322</v>
      </c>
      <c r="F508" s="23">
        <v>246</v>
      </c>
      <c r="G508" s="23">
        <v>141.5</v>
      </c>
      <c r="H508" s="24">
        <v>0.57520325203252032</v>
      </c>
    </row>
    <row r="509" spans="1:8" ht="25.5">
      <c r="A509" s="19" t="s">
        <v>763</v>
      </c>
      <c r="B509" s="21">
        <v>8</v>
      </c>
      <c r="C509" s="21">
        <v>1</v>
      </c>
      <c r="D509" s="22" t="s">
        <v>762</v>
      </c>
      <c r="E509" s="9" t="s">
        <v>310</v>
      </c>
      <c r="F509" s="23">
        <v>259</v>
      </c>
      <c r="G509" s="23">
        <v>191.1</v>
      </c>
      <c r="H509" s="24">
        <v>0.73783783783783785</v>
      </c>
    </row>
    <row r="510" spans="1:8" ht="25.5">
      <c r="A510" s="19" t="s">
        <v>323</v>
      </c>
      <c r="B510" s="21">
        <v>8</v>
      </c>
      <c r="C510" s="21">
        <v>1</v>
      </c>
      <c r="D510" s="22" t="s">
        <v>762</v>
      </c>
      <c r="E510" s="9" t="s">
        <v>322</v>
      </c>
      <c r="F510" s="23">
        <v>259</v>
      </c>
      <c r="G510" s="23">
        <v>191.1</v>
      </c>
      <c r="H510" s="24">
        <v>0.73783783783783785</v>
      </c>
    </row>
    <row r="511" spans="1:8" s="10" customFormat="1">
      <c r="A511" s="13" t="s">
        <v>761</v>
      </c>
      <c r="B511" s="15">
        <v>8</v>
      </c>
      <c r="C511" s="15">
        <v>4</v>
      </c>
      <c r="D511" s="16" t="s">
        <v>310</v>
      </c>
      <c r="E511" s="11" t="s">
        <v>310</v>
      </c>
      <c r="F511" s="17">
        <v>1317.1</v>
      </c>
      <c r="G511" s="17">
        <v>939.8</v>
      </c>
      <c r="H511" s="18">
        <v>0.71353731683243493</v>
      </c>
    </row>
    <row r="512" spans="1:8" ht="25.5">
      <c r="A512" s="19" t="s">
        <v>327</v>
      </c>
      <c r="B512" s="21">
        <v>8</v>
      </c>
      <c r="C512" s="21">
        <v>4</v>
      </c>
      <c r="D512" s="22" t="s">
        <v>326</v>
      </c>
      <c r="E512" s="9" t="s">
        <v>310</v>
      </c>
      <c r="F512" s="23">
        <v>1317.1</v>
      </c>
      <c r="G512" s="23">
        <v>939.8</v>
      </c>
      <c r="H512" s="24">
        <v>0.71353731683243493</v>
      </c>
    </row>
    <row r="513" spans="1:8">
      <c r="A513" s="19" t="s">
        <v>325</v>
      </c>
      <c r="B513" s="21">
        <v>8</v>
      </c>
      <c r="C513" s="21">
        <v>4</v>
      </c>
      <c r="D513" s="22" t="s">
        <v>324</v>
      </c>
      <c r="E513" s="9" t="s">
        <v>310</v>
      </c>
      <c r="F513" s="23">
        <v>1317.1</v>
      </c>
      <c r="G513" s="23">
        <v>939.8</v>
      </c>
      <c r="H513" s="24">
        <v>0.71353731683243493</v>
      </c>
    </row>
    <row r="514" spans="1:8">
      <c r="A514" s="19" t="s">
        <v>313</v>
      </c>
      <c r="B514" s="21">
        <v>8</v>
      </c>
      <c r="C514" s="21">
        <v>4</v>
      </c>
      <c r="D514" s="22" t="s">
        <v>318</v>
      </c>
      <c r="E514" s="9" t="s">
        <v>310</v>
      </c>
      <c r="F514" s="23">
        <v>877.1</v>
      </c>
      <c r="G514" s="23">
        <v>624.29999999999995</v>
      </c>
      <c r="H514" s="24">
        <v>0.71177744840953139</v>
      </c>
    </row>
    <row r="515" spans="1:8" ht="51">
      <c r="A515" s="19" t="s">
        <v>309</v>
      </c>
      <c r="B515" s="21">
        <v>8</v>
      </c>
      <c r="C515" s="21">
        <v>4</v>
      </c>
      <c r="D515" s="22" t="s">
        <v>318</v>
      </c>
      <c r="E515" s="9" t="s">
        <v>308</v>
      </c>
      <c r="F515" s="23">
        <v>874.2</v>
      </c>
      <c r="G515" s="23">
        <v>624.20000000000005</v>
      </c>
      <c r="H515" s="24">
        <v>0.71402425074353693</v>
      </c>
    </row>
    <row r="516" spans="1:8" ht="25.5">
      <c r="A516" s="19" t="s">
        <v>323</v>
      </c>
      <c r="B516" s="21">
        <v>8</v>
      </c>
      <c r="C516" s="21">
        <v>4</v>
      </c>
      <c r="D516" s="22" t="s">
        <v>318</v>
      </c>
      <c r="E516" s="9" t="s">
        <v>322</v>
      </c>
      <c r="F516" s="23">
        <v>0.9</v>
      </c>
      <c r="G516" s="23">
        <v>0</v>
      </c>
      <c r="H516" s="24">
        <v>0</v>
      </c>
    </row>
    <row r="517" spans="1:8">
      <c r="A517" s="19" t="s">
        <v>319</v>
      </c>
      <c r="B517" s="21">
        <v>8</v>
      </c>
      <c r="C517" s="21">
        <v>4</v>
      </c>
      <c r="D517" s="22" t="s">
        <v>318</v>
      </c>
      <c r="E517" s="9" t="s">
        <v>317</v>
      </c>
      <c r="F517" s="23">
        <v>0</v>
      </c>
      <c r="G517" s="23">
        <v>0</v>
      </c>
      <c r="H517" s="24">
        <v>0</v>
      </c>
    </row>
    <row r="518" spans="1:8" ht="25.5">
      <c r="A518" s="19" t="s">
        <v>323</v>
      </c>
      <c r="B518" s="21">
        <v>8</v>
      </c>
      <c r="C518" s="21">
        <v>4</v>
      </c>
      <c r="D518" s="22" t="s">
        <v>318</v>
      </c>
      <c r="E518" s="9" t="s">
        <v>322</v>
      </c>
      <c r="F518" s="23">
        <v>2</v>
      </c>
      <c r="G518" s="23">
        <v>0</v>
      </c>
      <c r="H518" s="24">
        <v>0</v>
      </c>
    </row>
    <row r="519" spans="1:8" ht="38.25">
      <c r="A519" s="19" t="s">
        <v>311</v>
      </c>
      <c r="B519" s="21">
        <v>8</v>
      </c>
      <c r="C519" s="21">
        <v>4</v>
      </c>
      <c r="D519" s="22" t="s">
        <v>316</v>
      </c>
      <c r="E519" s="9" t="s">
        <v>310</v>
      </c>
      <c r="F519" s="23">
        <v>440</v>
      </c>
      <c r="G519" s="23">
        <v>315.60000000000002</v>
      </c>
      <c r="H519" s="24">
        <v>0.71727272727272728</v>
      </c>
    </row>
    <row r="520" spans="1:8" ht="51">
      <c r="A520" s="19" t="s">
        <v>309</v>
      </c>
      <c r="B520" s="21">
        <v>8</v>
      </c>
      <c r="C520" s="21">
        <v>4</v>
      </c>
      <c r="D520" s="22" t="s">
        <v>316</v>
      </c>
      <c r="E520" s="9" t="s">
        <v>308</v>
      </c>
      <c r="F520" s="23">
        <v>440</v>
      </c>
      <c r="G520" s="23">
        <v>315.60000000000002</v>
      </c>
      <c r="H520" s="24">
        <v>0.71727272727272728</v>
      </c>
    </row>
    <row r="521" spans="1:8" s="10" customFormat="1">
      <c r="A521" s="13" t="s">
        <v>432</v>
      </c>
      <c r="B521" s="15">
        <v>9</v>
      </c>
      <c r="C521" s="15">
        <v>0</v>
      </c>
      <c r="D521" s="16" t="s">
        <v>310</v>
      </c>
      <c r="E521" s="11" t="s">
        <v>310</v>
      </c>
      <c r="F521" s="17">
        <v>70</v>
      </c>
      <c r="G521" s="17">
        <v>0</v>
      </c>
      <c r="H521" s="18">
        <v>0</v>
      </c>
    </row>
    <row r="522" spans="1:8" s="10" customFormat="1">
      <c r="A522" s="13" t="s">
        <v>431</v>
      </c>
      <c r="B522" s="15">
        <v>9</v>
      </c>
      <c r="C522" s="15">
        <v>9</v>
      </c>
      <c r="D522" s="16" t="s">
        <v>310</v>
      </c>
      <c r="E522" s="11" t="s">
        <v>310</v>
      </c>
      <c r="F522" s="17">
        <v>70</v>
      </c>
      <c r="G522" s="17">
        <v>0</v>
      </c>
      <c r="H522" s="18">
        <v>0</v>
      </c>
    </row>
    <row r="523" spans="1:8" ht="38.25">
      <c r="A523" s="19" t="s">
        <v>430</v>
      </c>
      <c r="B523" s="21">
        <v>9</v>
      </c>
      <c r="C523" s="21">
        <v>9</v>
      </c>
      <c r="D523" s="22" t="s">
        <v>429</v>
      </c>
      <c r="E523" s="9" t="s">
        <v>310</v>
      </c>
      <c r="F523" s="23">
        <v>70</v>
      </c>
      <c r="G523" s="23">
        <v>0</v>
      </c>
      <c r="H523" s="24">
        <v>0</v>
      </c>
    </row>
    <row r="524" spans="1:8" ht="38.25">
      <c r="A524" s="19" t="s">
        <v>428</v>
      </c>
      <c r="B524" s="21">
        <v>9</v>
      </c>
      <c r="C524" s="21">
        <v>9</v>
      </c>
      <c r="D524" s="22" t="s">
        <v>427</v>
      </c>
      <c r="E524" s="9" t="s">
        <v>310</v>
      </c>
      <c r="F524" s="23">
        <v>70</v>
      </c>
      <c r="G524" s="23">
        <v>0</v>
      </c>
      <c r="H524" s="24">
        <v>0</v>
      </c>
    </row>
    <row r="525" spans="1:8" ht="25.5">
      <c r="A525" s="19" t="s">
        <v>426</v>
      </c>
      <c r="B525" s="21">
        <v>9</v>
      </c>
      <c r="C525" s="21">
        <v>9</v>
      </c>
      <c r="D525" s="22" t="s">
        <v>425</v>
      </c>
      <c r="E525" s="9" t="s">
        <v>310</v>
      </c>
      <c r="F525" s="23">
        <v>50</v>
      </c>
      <c r="G525" s="23">
        <v>0</v>
      </c>
      <c r="H525" s="24">
        <v>0</v>
      </c>
    </row>
    <row r="526" spans="1:8">
      <c r="A526" s="19" t="s">
        <v>321</v>
      </c>
      <c r="B526" s="21">
        <v>9</v>
      </c>
      <c r="C526" s="21">
        <v>9</v>
      </c>
      <c r="D526" s="22" t="s">
        <v>425</v>
      </c>
      <c r="E526" s="9" t="s">
        <v>320</v>
      </c>
      <c r="F526" s="23">
        <v>50</v>
      </c>
      <c r="G526" s="23">
        <v>0</v>
      </c>
      <c r="H526" s="24">
        <v>0</v>
      </c>
    </row>
    <row r="527" spans="1:8" ht="25.5">
      <c r="A527" s="19" t="s">
        <v>424</v>
      </c>
      <c r="B527" s="21">
        <v>9</v>
      </c>
      <c r="C527" s="21">
        <v>9</v>
      </c>
      <c r="D527" s="22" t="s">
        <v>423</v>
      </c>
      <c r="E527" s="9" t="s">
        <v>310</v>
      </c>
      <c r="F527" s="23">
        <v>20</v>
      </c>
      <c r="G527" s="23">
        <v>0</v>
      </c>
      <c r="H527" s="24">
        <v>0</v>
      </c>
    </row>
    <row r="528" spans="1:8" ht="25.5">
      <c r="A528" s="19" t="s">
        <v>323</v>
      </c>
      <c r="B528" s="21">
        <v>9</v>
      </c>
      <c r="C528" s="21">
        <v>9</v>
      </c>
      <c r="D528" s="22" t="s">
        <v>423</v>
      </c>
      <c r="E528" s="9" t="s">
        <v>322</v>
      </c>
      <c r="F528" s="23">
        <v>20</v>
      </c>
      <c r="G528" s="23">
        <v>0</v>
      </c>
      <c r="H528" s="24">
        <v>0</v>
      </c>
    </row>
    <row r="529" spans="1:8" s="10" customFormat="1">
      <c r="A529" s="13" t="s">
        <v>351</v>
      </c>
      <c r="B529" s="15">
        <v>10</v>
      </c>
      <c r="C529" s="15">
        <v>0</v>
      </c>
      <c r="D529" s="16" t="s">
        <v>310</v>
      </c>
      <c r="E529" s="11" t="s">
        <v>310</v>
      </c>
      <c r="F529" s="17">
        <v>30090</v>
      </c>
      <c r="G529" s="17">
        <v>16668.099999999999</v>
      </c>
      <c r="H529" s="18">
        <v>0.55394150880691251</v>
      </c>
    </row>
    <row r="530" spans="1:8" s="10" customFormat="1">
      <c r="A530" s="13" t="s">
        <v>422</v>
      </c>
      <c r="B530" s="15">
        <v>10</v>
      </c>
      <c r="C530" s="15">
        <v>1</v>
      </c>
      <c r="D530" s="16" t="s">
        <v>310</v>
      </c>
      <c r="E530" s="11" t="s">
        <v>310</v>
      </c>
      <c r="F530" s="17">
        <v>4642.7</v>
      </c>
      <c r="G530" s="17">
        <v>3478.1</v>
      </c>
      <c r="H530" s="18">
        <v>0.74915458677062918</v>
      </c>
    </row>
    <row r="531" spans="1:8">
      <c r="A531" s="19" t="s">
        <v>421</v>
      </c>
      <c r="B531" s="21">
        <v>10</v>
      </c>
      <c r="C531" s="21">
        <v>1</v>
      </c>
      <c r="D531" s="22" t="s">
        <v>420</v>
      </c>
      <c r="E531" s="9" t="s">
        <v>310</v>
      </c>
      <c r="F531" s="23">
        <v>4642.7</v>
      </c>
      <c r="G531" s="23">
        <v>3478.1</v>
      </c>
      <c r="H531" s="24">
        <v>0.74915458677062918</v>
      </c>
    </row>
    <row r="532" spans="1:8">
      <c r="A532" s="19" t="s">
        <v>419</v>
      </c>
      <c r="B532" s="21">
        <v>10</v>
      </c>
      <c r="C532" s="21">
        <v>1</v>
      </c>
      <c r="D532" s="22" t="s">
        <v>418</v>
      </c>
      <c r="E532" s="9" t="s">
        <v>310</v>
      </c>
      <c r="F532" s="23">
        <v>4642.7</v>
      </c>
      <c r="G532" s="23">
        <v>3478.1</v>
      </c>
      <c r="H532" s="24">
        <v>0.74915458677062918</v>
      </c>
    </row>
    <row r="533" spans="1:8" ht="76.5">
      <c r="A533" s="19" t="s">
        <v>417</v>
      </c>
      <c r="B533" s="21">
        <v>10</v>
      </c>
      <c r="C533" s="21">
        <v>1</v>
      </c>
      <c r="D533" s="22" t="s">
        <v>416</v>
      </c>
      <c r="E533" s="9" t="s">
        <v>310</v>
      </c>
      <c r="F533" s="23">
        <v>4642.7</v>
      </c>
      <c r="G533" s="23">
        <v>3478.1</v>
      </c>
      <c r="H533" s="24">
        <v>0.74915458677062918</v>
      </c>
    </row>
    <row r="534" spans="1:8">
      <c r="A534" s="19" t="s">
        <v>321</v>
      </c>
      <c r="B534" s="21">
        <v>10</v>
      </c>
      <c r="C534" s="21">
        <v>1</v>
      </c>
      <c r="D534" s="22" t="s">
        <v>416</v>
      </c>
      <c r="E534" s="9" t="s">
        <v>320</v>
      </c>
      <c r="F534" s="23">
        <v>4642.7</v>
      </c>
      <c r="G534" s="23">
        <v>3478.1</v>
      </c>
      <c r="H534" s="24">
        <v>0.74915458677062918</v>
      </c>
    </row>
    <row r="535" spans="1:8" s="10" customFormat="1">
      <c r="A535" s="13" t="s">
        <v>350</v>
      </c>
      <c r="B535" s="15">
        <v>10</v>
      </c>
      <c r="C535" s="15">
        <v>3</v>
      </c>
      <c r="D535" s="16" t="s">
        <v>310</v>
      </c>
      <c r="E535" s="11" t="s">
        <v>310</v>
      </c>
      <c r="F535" s="17">
        <v>13497.1</v>
      </c>
      <c r="G535" s="17">
        <v>8464</v>
      </c>
      <c r="H535" s="18">
        <v>0.62709767283342344</v>
      </c>
    </row>
    <row r="536" spans="1:8" ht="25.5">
      <c r="A536" s="19" t="s">
        <v>327</v>
      </c>
      <c r="B536" s="21">
        <v>10</v>
      </c>
      <c r="C536" s="21">
        <v>3</v>
      </c>
      <c r="D536" s="22" t="s">
        <v>326</v>
      </c>
      <c r="E536" s="9" t="s">
        <v>310</v>
      </c>
      <c r="F536" s="23">
        <v>12217</v>
      </c>
      <c r="G536" s="23">
        <v>7428</v>
      </c>
      <c r="H536" s="24">
        <v>0.60800523860194811</v>
      </c>
    </row>
    <row r="537" spans="1:8" ht="25.5">
      <c r="A537" s="19" t="s">
        <v>346</v>
      </c>
      <c r="B537" s="21">
        <v>10</v>
      </c>
      <c r="C537" s="21">
        <v>3</v>
      </c>
      <c r="D537" s="22" t="s">
        <v>345</v>
      </c>
      <c r="E537" s="9" t="s">
        <v>310</v>
      </c>
      <c r="F537" s="23">
        <v>12217</v>
      </c>
      <c r="G537" s="23">
        <v>7428</v>
      </c>
      <c r="H537" s="24">
        <v>0.60800523860194811</v>
      </c>
    </row>
    <row r="538" spans="1:8" ht="51">
      <c r="A538" s="19" t="s">
        <v>344</v>
      </c>
      <c r="B538" s="21">
        <v>10</v>
      </c>
      <c r="C538" s="21">
        <v>3</v>
      </c>
      <c r="D538" s="22" t="s">
        <v>343</v>
      </c>
      <c r="E538" s="9" t="s">
        <v>310</v>
      </c>
      <c r="F538" s="23">
        <v>0</v>
      </c>
      <c r="G538" s="23">
        <v>0</v>
      </c>
      <c r="H538" s="24">
        <v>0</v>
      </c>
    </row>
    <row r="539" spans="1:8" ht="51">
      <c r="A539" s="19" t="s">
        <v>309</v>
      </c>
      <c r="B539" s="21">
        <v>10</v>
      </c>
      <c r="C539" s="21">
        <v>3</v>
      </c>
      <c r="D539" s="22" t="s">
        <v>343</v>
      </c>
      <c r="E539" s="9" t="s">
        <v>308</v>
      </c>
      <c r="F539" s="23">
        <v>0</v>
      </c>
      <c r="G539" s="23">
        <v>0</v>
      </c>
      <c r="H539" s="24">
        <v>0</v>
      </c>
    </row>
    <row r="540" spans="1:8" ht="25.5">
      <c r="A540" s="19" t="s">
        <v>323</v>
      </c>
      <c r="B540" s="21">
        <v>10</v>
      </c>
      <c r="C540" s="21">
        <v>3</v>
      </c>
      <c r="D540" s="22" t="s">
        <v>343</v>
      </c>
      <c r="E540" s="9" t="s">
        <v>322</v>
      </c>
      <c r="F540" s="23">
        <v>0</v>
      </c>
      <c r="G540" s="23">
        <v>0</v>
      </c>
      <c r="H540" s="24">
        <v>0</v>
      </c>
    </row>
    <row r="541" spans="1:8" ht="25.5">
      <c r="A541" s="19" t="s">
        <v>349</v>
      </c>
      <c r="B541" s="21">
        <v>10</v>
      </c>
      <c r="C541" s="21">
        <v>3</v>
      </c>
      <c r="D541" s="22" t="s">
        <v>348</v>
      </c>
      <c r="E541" s="9" t="s">
        <v>310</v>
      </c>
      <c r="F541" s="23">
        <v>12217</v>
      </c>
      <c r="G541" s="23">
        <v>7428</v>
      </c>
      <c r="H541" s="24">
        <v>0.60800523860194811</v>
      </c>
    </row>
    <row r="542" spans="1:8" ht="25.5">
      <c r="A542" s="19" t="s">
        <v>323</v>
      </c>
      <c r="B542" s="21">
        <v>10</v>
      </c>
      <c r="C542" s="21">
        <v>3</v>
      </c>
      <c r="D542" s="22" t="s">
        <v>348</v>
      </c>
      <c r="E542" s="9" t="s">
        <v>322</v>
      </c>
      <c r="F542" s="23">
        <v>232</v>
      </c>
      <c r="G542" s="23">
        <v>132.9</v>
      </c>
      <c r="H542" s="24">
        <v>0.57284482758620692</v>
      </c>
    </row>
    <row r="543" spans="1:8">
      <c r="A543" s="19" t="s">
        <v>321</v>
      </c>
      <c r="B543" s="21">
        <v>10</v>
      </c>
      <c r="C543" s="21">
        <v>3</v>
      </c>
      <c r="D543" s="22" t="s">
        <v>348</v>
      </c>
      <c r="E543" s="9" t="s">
        <v>320</v>
      </c>
      <c r="F543" s="23">
        <v>11985</v>
      </c>
      <c r="G543" s="23">
        <v>7295.1</v>
      </c>
      <c r="H543" s="24">
        <v>0.60868585732165215</v>
      </c>
    </row>
    <row r="544" spans="1:8" ht="25.5">
      <c r="A544" s="19" t="s">
        <v>415</v>
      </c>
      <c r="B544" s="21">
        <v>10</v>
      </c>
      <c r="C544" s="21">
        <v>3</v>
      </c>
      <c r="D544" s="22" t="s">
        <v>414</v>
      </c>
      <c r="E544" s="9" t="s">
        <v>310</v>
      </c>
      <c r="F544" s="23">
        <v>901.9</v>
      </c>
      <c r="G544" s="23">
        <v>690.4</v>
      </c>
      <c r="H544" s="24">
        <v>0.76549506597183725</v>
      </c>
    </row>
    <row r="545" spans="1:8">
      <c r="A545" s="19" t="s">
        <v>413</v>
      </c>
      <c r="B545" s="21">
        <v>10</v>
      </c>
      <c r="C545" s="21">
        <v>3</v>
      </c>
      <c r="D545" s="22" t="s">
        <v>412</v>
      </c>
      <c r="E545" s="9" t="s">
        <v>310</v>
      </c>
      <c r="F545" s="23">
        <v>901.9</v>
      </c>
      <c r="G545" s="23">
        <v>690.4</v>
      </c>
      <c r="H545" s="24">
        <v>0.76549506597183725</v>
      </c>
    </row>
    <row r="546" spans="1:8" ht="51">
      <c r="A546" s="19" t="s">
        <v>411</v>
      </c>
      <c r="B546" s="21">
        <v>10</v>
      </c>
      <c r="C546" s="21">
        <v>3</v>
      </c>
      <c r="D546" s="22" t="s">
        <v>410</v>
      </c>
      <c r="E546" s="9" t="s">
        <v>310</v>
      </c>
      <c r="F546" s="23">
        <v>898.9</v>
      </c>
      <c r="G546" s="23">
        <v>687.4</v>
      </c>
      <c r="H546" s="24">
        <v>0.76471242629880964</v>
      </c>
    </row>
    <row r="547" spans="1:8">
      <c r="A547" s="19" t="s">
        <v>321</v>
      </c>
      <c r="B547" s="21">
        <v>10</v>
      </c>
      <c r="C547" s="21">
        <v>3</v>
      </c>
      <c r="D547" s="22" t="s">
        <v>410</v>
      </c>
      <c r="E547" s="9" t="s">
        <v>320</v>
      </c>
      <c r="F547" s="23">
        <v>898.9</v>
      </c>
      <c r="G547" s="23">
        <v>687.4</v>
      </c>
      <c r="H547" s="24">
        <v>0.76471242629880964</v>
      </c>
    </row>
    <row r="548" spans="1:8" ht="25.5">
      <c r="A548" s="19" t="s">
        <v>409</v>
      </c>
      <c r="B548" s="21">
        <v>10</v>
      </c>
      <c r="C548" s="21">
        <v>3</v>
      </c>
      <c r="D548" s="22" t="s">
        <v>408</v>
      </c>
      <c r="E548" s="9" t="s">
        <v>310</v>
      </c>
      <c r="F548" s="23">
        <v>3</v>
      </c>
      <c r="G548" s="23">
        <v>3</v>
      </c>
      <c r="H548" s="24">
        <v>1</v>
      </c>
    </row>
    <row r="549" spans="1:8">
      <c r="A549" s="19" t="s">
        <v>321</v>
      </c>
      <c r="B549" s="21">
        <v>10</v>
      </c>
      <c r="C549" s="21">
        <v>3</v>
      </c>
      <c r="D549" s="22" t="s">
        <v>408</v>
      </c>
      <c r="E549" s="9" t="s">
        <v>320</v>
      </c>
      <c r="F549" s="23">
        <v>3</v>
      </c>
      <c r="G549" s="23">
        <v>3</v>
      </c>
      <c r="H549" s="24">
        <v>1</v>
      </c>
    </row>
    <row r="550" spans="1:8" ht="25.5">
      <c r="A550" s="19" t="s">
        <v>407</v>
      </c>
      <c r="B550" s="21">
        <v>10</v>
      </c>
      <c r="C550" s="21">
        <v>3</v>
      </c>
      <c r="D550" s="22" t="s">
        <v>406</v>
      </c>
      <c r="E550" s="9" t="s">
        <v>310</v>
      </c>
      <c r="F550" s="23">
        <v>378.2</v>
      </c>
      <c r="G550" s="23">
        <v>345.6</v>
      </c>
      <c r="H550" s="24">
        <v>0.9138022210470651</v>
      </c>
    </row>
    <row r="551" spans="1:8" ht="63.75">
      <c r="A551" s="19" t="s">
        <v>405</v>
      </c>
      <c r="B551" s="21">
        <v>10</v>
      </c>
      <c r="C551" s="21">
        <v>3</v>
      </c>
      <c r="D551" s="22" t="s">
        <v>404</v>
      </c>
      <c r="E551" s="9" t="s">
        <v>310</v>
      </c>
      <c r="F551" s="23">
        <v>378.2</v>
      </c>
      <c r="G551" s="23">
        <v>345.6</v>
      </c>
      <c r="H551" s="24">
        <v>0.9138022210470651</v>
      </c>
    </row>
    <row r="552" spans="1:8" ht="51">
      <c r="A552" s="19" t="s">
        <v>403</v>
      </c>
      <c r="B552" s="21">
        <v>10</v>
      </c>
      <c r="C552" s="21">
        <v>3</v>
      </c>
      <c r="D552" s="22" t="s">
        <v>402</v>
      </c>
      <c r="E552" s="9" t="s">
        <v>310</v>
      </c>
      <c r="F552" s="23">
        <v>336</v>
      </c>
      <c r="G552" s="23">
        <v>336</v>
      </c>
      <c r="H552" s="24">
        <v>1</v>
      </c>
    </row>
    <row r="553" spans="1:8">
      <c r="A553" s="19" t="s">
        <v>321</v>
      </c>
      <c r="B553" s="21">
        <v>10</v>
      </c>
      <c r="C553" s="21">
        <v>3</v>
      </c>
      <c r="D553" s="22" t="s">
        <v>402</v>
      </c>
      <c r="E553" s="9" t="s">
        <v>320</v>
      </c>
      <c r="F553" s="23">
        <v>336</v>
      </c>
      <c r="G553" s="23">
        <v>336</v>
      </c>
      <c r="H553" s="24">
        <v>1</v>
      </c>
    </row>
    <row r="554" spans="1:8" ht="51">
      <c r="A554" s="19" t="s">
        <v>401</v>
      </c>
      <c r="B554" s="21">
        <v>10</v>
      </c>
      <c r="C554" s="21">
        <v>3</v>
      </c>
      <c r="D554" s="22" t="s">
        <v>400</v>
      </c>
      <c r="E554" s="9" t="s">
        <v>310</v>
      </c>
      <c r="F554" s="23">
        <v>42.2</v>
      </c>
      <c r="G554" s="23">
        <v>9.6</v>
      </c>
      <c r="H554" s="24">
        <v>0.22748815165876776</v>
      </c>
    </row>
    <row r="555" spans="1:8">
      <c r="A555" s="19" t="s">
        <v>321</v>
      </c>
      <c r="B555" s="21">
        <v>10</v>
      </c>
      <c r="C555" s="21">
        <v>3</v>
      </c>
      <c r="D555" s="22" t="s">
        <v>400</v>
      </c>
      <c r="E555" s="9" t="s">
        <v>320</v>
      </c>
      <c r="F555" s="23">
        <v>42.2</v>
      </c>
      <c r="G555" s="23">
        <v>9.6</v>
      </c>
      <c r="H555" s="24">
        <v>0.22748815165876776</v>
      </c>
    </row>
    <row r="556" spans="1:8" s="10" customFormat="1">
      <c r="A556" s="13" t="s">
        <v>647</v>
      </c>
      <c r="B556" s="15">
        <v>10</v>
      </c>
      <c r="C556" s="15">
        <v>4</v>
      </c>
      <c r="D556" s="16" t="s">
        <v>310</v>
      </c>
      <c r="E556" s="11" t="s">
        <v>310</v>
      </c>
      <c r="F556" s="17">
        <v>9758.1</v>
      </c>
      <c r="G556" s="17">
        <v>3107.1</v>
      </c>
      <c r="H556" s="18">
        <v>0.3184123958557506</v>
      </c>
    </row>
    <row r="557" spans="1:8" ht="25.5">
      <c r="A557" s="19" t="s">
        <v>327</v>
      </c>
      <c r="B557" s="21">
        <v>10</v>
      </c>
      <c r="C557" s="21">
        <v>4</v>
      </c>
      <c r="D557" s="22" t="s">
        <v>326</v>
      </c>
      <c r="E557" s="9" t="s">
        <v>310</v>
      </c>
      <c r="F557" s="23">
        <v>9758.1</v>
      </c>
      <c r="G557" s="23">
        <v>3107.1</v>
      </c>
      <c r="H557" s="24">
        <v>0.3184123958557506</v>
      </c>
    </row>
    <row r="558" spans="1:8" ht="25.5">
      <c r="A558" s="19" t="s">
        <v>346</v>
      </c>
      <c r="B558" s="21">
        <v>10</v>
      </c>
      <c r="C558" s="21">
        <v>4</v>
      </c>
      <c r="D558" s="22" t="s">
        <v>345</v>
      </c>
      <c r="E558" s="9" t="s">
        <v>310</v>
      </c>
      <c r="F558" s="23">
        <v>9758.1</v>
      </c>
      <c r="G558" s="23">
        <v>3107.1</v>
      </c>
      <c r="H558" s="24">
        <v>0.3184123958557506</v>
      </c>
    </row>
    <row r="559" spans="1:8" ht="38.25">
      <c r="A559" s="19" t="s">
        <v>646</v>
      </c>
      <c r="B559" s="21">
        <v>10</v>
      </c>
      <c r="C559" s="21">
        <v>4</v>
      </c>
      <c r="D559" s="22" t="s">
        <v>645</v>
      </c>
      <c r="E559" s="9" t="s">
        <v>310</v>
      </c>
      <c r="F559" s="23">
        <v>9758.1</v>
      </c>
      <c r="G559" s="23">
        <v>3107.1</v>
      </c>
      <c r="H559" s="24">
        <v>0.3184123958557506</v>
      </c>
    </row>
    <row r="560" spans="1:8">
      <c r="A560" s="19" t="s">
        <v>321</v>
      </c>
      <c r="B560" s="21">
        <v>10</v>
      </c>
      <c r="C560" s="21">
        <v>4</v>
      </c>
      <c r="D560" s="22" t="s">
        <v>645</v>
      </c>
      <c r="E560" s="9" t="s">
        <v>320</v>
      </c>
      <c r="F560" s="23">
        <v>9758.1</v>
      </c>
      <c r="G560" s="23">
        <v>3107.1</v>
      </c>
      <c r="H560" s="24">
        <v>0.3184123958557506</v>
      </c>
    </row>
    <row r="561" spans="1:8" s="10" customFormat="1">
      <c r="A561" s="13" t="s">
        <v>347</v>
      </c>
      <c r="B561" s="15">
        <v>10</v>
      </c>
      <c r="C561" s="15">
        <v>6</v>
      </c>
      <c r="D561" s="16" t="s">
        <v>310</v>
      </c>
      <c r="E561" s="11" t="s">
        <v>310</v>
      </c>
      <c r="F561" s="17">
        <v>2192.1</v>
      </c>
      <c r="G561" s="17">
        <v>1618.9</v>
      </c>
      <c r="H561" s="18">
        <v>0.73851557866885642</v>
      </c>
    </row>
    <row r="562" spans="1:8" ht="25.5">
      <c r="A562" s="19" t="s">
        <v>327</v>
      </c>
      <c r="B562" s="21">
        <v>10</v>
      </c>
      <c r="C562" s="21">
        <v>6</v>
      </c>
      <c r="D562" s="22" t="s">
        <v>326</v>
      </c>
      <c r="E562" s="9" t="s">
        <v>310</v>
      </c>
      <c r="F562" s="23">
        <v>2092.1</v>
      </c>
      <c r="G562" s="23">
        <v>1561.9</v>
      </c>
      <c r="H562" s="24">
        <v>0.74657043162372738</v>
      </c>
    </row>
    <row r="563" spans="1:8" ht="25.5">
      <c r="A563" s="19" t="s">
        <v>346</v>
      </c>
      <c r="B563" s="21">
        <v>10</v>
      </c>
      <c r="C563" s="21">
        <v>6</v>
      </c>
      <c r="D563" s="22" t="s">
        <v>345</v>
      </c>
      <c r="E563" s="9" t="s">
        <v>310</v>
      </c>
      <c r="F563" s="23">
        <v>2092.1</v>
      </c>
      <c r="G563" s="23">
        <v>1561.9</v>
      </c>
      <c r="H563" s="24">
        <v>0.74657043162372738</v>
      </c>
    </row>
    <row r="564" spans="1:8" ht="51">
      <c r="A564" s="19" t="s">
        <v>344</v>
      </c>
      <c r="B564" s="21">
        <v>10</v>
      </c>
      <c r="C564" s="21">
        <v>6</v>
      </c>
      <c r="D564" s="22" t="s">
        <v>343</v>
      </c>
      <c r="E564" s="9" t="s">
        <v>310</v>
      </c>
      <c r="F564" s="23">
        <v>872.9</v>
      </c>
      <c r="G564" s="23">
        <v>675.3</v>
      </c>
      <c r="H564" s="24">
        <v>0.77362813609806391</v>
      </c>
    </row>
    <row r="565" spans="1:8" ht="51">
      <c r="A565" s="19" t="s">
        <v>309</v>
      </c>
      <c r="B565" s="21">
        <v>10</v>
      </c>
      <c r="C565" s="21">
        <v>6</v>
      </c>
      <c r="D565" s="22" t="s">
        <v>343</v>
      </c>
      <c r="E565" s="9" t="s">
        <v>308</v>
      </c>
      <c r="F565" s="23">
        <v>831.3</v>
      </c>
      <c r="G565" s="23">
        <v>633.70000000000005</v>
      </c>
      <c r="H565" s="24">
        <v>0.76230001202935171</v>
      </c>
    </row>
    <row r="566" spans="1:8" ht="25.5">
      <c r="A566" s="19" t="s">
        <v>323</v>
      </c>
      <c r="B566" s="21">
        <v>10</v>
      </c>
      <c r="C566" s="21">
        <v>6</v>
      </c>
      <c r="D566" s="22" t="s">
        <v>343</v>
      </c>
      <c r="E566" s="9" t="s">
        <v>322</v>
      </c>
      <c r="F566" s="23">
        <v>41.6</v>
      </c>
      <c r="G566" s="23">
        <v>41.6</v>
      </c>
      <c r="H566" s="24">
        <v>1</v>
      </c>
    </row>
    <row r="567" spans="1:8" ht="51">
      <c r="A567" s="19" t="s">
        <v>399</v>
      </c>
      <c r="B567" s="21">
        <v>10</v>
      </c>
      <c r="C567" s="21">
        <v>6</v>
      </c>
      <c r="D567" s="22" t="s">
        <v>398</v>
      </c>
      <c r="E567" s="9" t="s">
        <v>310</v>
      </c>
      <c r="F567" s="23">
        <v>1219.2</v>
      </c>
      <c r="G567" s="23">
        <v>886.6</v>
      </c>
      <c r="H567" s="24">
        <v>0.72719816272965876</v>
      </c>
    </row>
    <row r="568" spans="1:8" ht="51">
      <c r="A568" s="19" t="s">
        <v>309</v>
      </c>
      <c r="B568" s="21">
        <v>10</v>
      </c>
      <c r="C568" s="21">
        <v>6</v>
      </c>
      <c r="D568" s="22" t="s">
        <v>398</v>
      </c>
      <c r="E568" s="9" t="s">
        <v>308</v>
      </c>
      <c r="F568" s="23">
        <v>1120.9000000000001</v>
      </c>
      <c r="G568" s="23">
        <v>825.4</v>
      </c>
      <c r="H568" s="24">
        <v>0.73637255776608079</v>
      </c>
    </row>
    <row r="569" spans="1:8" ht="25.5">
      <c r="A569" s="19" t="s">
        <v>323</v>
      </c>
      <c r="B569" s="21">
        <v>10</v>
      </c>
      <c r="C569" s="21">
        <v>6</v>
      </c>
      <c r="D569" s="22" t="s">
        <v>398</v>
      </c>
      <c r="E569" s="9" t="s">
        <v>322</v>
      </c>
      <c r="F569" s="23">
        <v>98.3</v>
      </c>
      <c r="G569" s="23">
        <v>61.2</v>
      </c>
      <c r="H569" s="24">
        <v>0.62258392675483221</v>
      </c>
    </row>
    <row r="570" spans="1:8" ht="51">
      <c r="A570" s="19" t="s">
        <v>397</v>
      </c>
      <c r="B570" s="21">
        <v>10</v>
      </c>
      <c r="C570" s="21">
        <v>6</v>
      </c>
      <c r="D570" s="22" t="s">
        <v>396</v>
      </c>
      <c r="E570" s="9" t="s">
        <v>310</v>
      </c>
      <c r="F570" s="23">
        <v>100</v>
      </c>
      <c r="G570" s="23">
        <v>57</v>
      </c>
      <c r="H570" s="24">
        <v>0.56999999999999995</v>
      </c>
    </row>
    <row r="571" spans="1:8" ht="38.25">
      <c r="A571" s="19" t="s">
        <v>395</v>
      </c>
      <c r="B571" s="21">
        <v>10</v>
      </c>
      <c r="C571" s="21">
        <v>6</v>
      </c>
      <c r="D571" s="22" t="s">
        <v>394</v>
      </c>
      <c r="E571" s="9" t="s">
        <v>310</v>
      </c>
      <c r="F571" s="23">
        <v>100</v>
      </c>
      <c r="G571" s="23">
        <v>57</v>
      </c>
      <c r="H571" s="24">
        <v>0.56999999999999995</v>
      </c>
    </row>
    <row r="572" spans="1:8" ht="51">
      <c r="A572" s="19" t="s">
        <v>393</v>
      </c>
      <c r="B572" s="21">
        <v>10</v>
      </c>
      <c r="C572" s="21">
        <v>6</v>
      </c>
      <c r="D572" s="22" t="s">
        <v>392</v>
      </c>
      <c r="E572" s="9" t="s">
        <v>310</v>
      </c>
      <c r="F572" s="23">
        <v>100</v>
      </c>
      <c r="G572" s="23">
        <v>57</v>
      </c>
      <c r="H572" s="24">
        <v>0.56999999999999995</v>
      </c>
    </row>
    <row r="573" spans="1:8" ht="25.5">
      <c r="A573" s="19" t="s">
        <v>323</v>
      </c>
      <c r="B573" s="21">
        <v>10</v>
      </c>
      <c r="C573" s="21">
        <v>6</v>
      </c>
      <c r="D573" s="22" t="s">
        <v>392</v>
      </c>
      <c r="E573" s="9" t="s">
        <v>322</v>
      </c>
      <c r="F573" s="23">
        <v>100</v>
      </c>
      <c r="G573" s="23">
        <v>57</v>
      </c>
      <c r="H573" s="24">
        <v>0.56999999999999995</v>
      </c>
    </row>
    <row r="574" spans="1:8" s="10" customFormat="1">
      <c r="A574" s="13" t="s">
        <v>342</v>
      </c>
      <c r="B574" s="15">
        <v>11</v>
      </c>
      <c r="C574" s="15">
        <v>0</v>
      </c>
      <c r="D574" s="16" t="s">
        <v>310</v>
      </c>
      <c r="E574" s="11" t="s">
        <v>310</v>
      </c>
      <c r="F574" s="17">
        <v>1057.4000000000001</v>
      </c>
      <c r="G574" s="17">
        <v>349.4</v>
      </c>
      <c r="H574" s="18">
        <v>0.3304331378853792</v>
      </c>
    </row>
    <row r="575" spans="1:8" s="10" customFormat="1">
      <c r="A575" s="13" t="s">
        <v>341</v>
      </c>
      <c r="B575" s="15">
        <v>11</v>
      </c>
      <c r="C575" s="15">
        <v>1</v>
      </c>
      <c r="D575" s="16" t="s">
        <v>310</v>
      </c>
      <c r="E575" s="11" t="s">
        <v>310</v>
      </c>
      <c r="F575" s="17">
        <v>1057.4000000000001</v>
      </c>
      <c r="G575" s="17">
        <v>349.4</v>
      </c>
      <c r="H575" s="18">
        <v>0.3304331378853792</v>
      </c>
    </row>
    <row r="576" spans="1:8">
      <c r="A576" s="19" t="s">
        <v>644</v>
      </c>
      <c r="B576" s="21">
        <v>11</v>
      </c>
      <c r="C576" s="21">
        <v>1</v>
      </c>
      <c r="D576" s="22" t="s">
        <v>643</v>
      </c>
      <c r="E576" s="9" t="s">
        <v>310</v>
      </c>
      <c r="F576" s="23">
        <v>58.5</v>
      </c>
      <c r="G576" s="23">
        <v>47.9</v>
      </c>
      <c r="H576" s="24">
        <v>0.81880341880341878</v>
      </c>
    </row>
    <row r="577" spans="1:8">
      <c r="A577" s="19" t="s">
        <v>642</v>
      </c>
      <c r="B577" s="21">
        <v>11</v>
      </c>
      <c r="C577" s="21">
        <v>1</v>
      </c>
      <c r="D577" s="22" t="s">
        <v>641</v>
      </c>
      <c r="E577" s="9" t="s">
        <v>310</v>
      </c>
      <c r="F577" s="23">
        <v>58.5</v>
      </c>
      <c r="G577" s="23">
        <v>47.9</v>
      </c>
      <c r="H577" s="24">
        <v>0.81880341880341878</v>
      </c>
    </row>
    <row r="578" spans="1:8" ht="38.25">
      <c r="A578" s="19" t="s">
        <v>640</v>
      </c>
      <c r="B578" s="21">
        <v>11</v>
      </c>
      <c r="C578" s="21">
        <v>1</v>
      </c>
      <c r="D578" s="22" t="s">
        <v>639</v>
      </c>
      <c r="E578" s="9" t="s">
        <v>310</v>
      </c>
      <c r="F578" s="23">
        <v>58.5</v>
      </c>
      <c r="G578" s="23">
        <v>47.9</v>
      </c>
      <c r="H578" s="24">
        <v>0.81880341880341878</v>
      </c>
    </row>
    <row r="579" spans="1:8" ht="25.5">
      <c r="A579" s="19" t="s">
        <v>323</v>
      </c>
      <c r="B579" s="21">
        <v>11</v>
      </c>
      <c r="C579" s="21">
        <v>1</v>
      </c>
      <c r="D579" s="22" t="s">
        <v>639</v>
      </c>
      <c r="E579" s="9" t="s">
        <v>322</v>
      </c>
      <c r="F579" s="23">
        <v>58.5</v>
      </c>
      <c r="G579" s="23">
        <v>47.9</v>
      </c>
      <c r="H579" s="24">
        <v>0.81880341880341878</v>
      </c>
    </row>
    <row r="580" spans="1:8" ht="38.25">
      <c r="A580" s="19" t="s">
        <v>391</v>
      </c>
      <c r="B580" s="21">
        <v>11</v>
      </c>
      <c r="C580" s="21">
        <v>1</v>
      </c>
      <c r="D580" s="22" t="s">
        <v>390</v>
      </c>
      <c r="E580" s="9" t="s">
        <v>310</v>
      </c>
      <c r="F580" s="23">
        <v>948.6</v>
      </c>
      <c r="G580" s="23">
        <v>257</v>
      </c>
      <c r="H580" s="24">
        <v>0.27092557453088761</v>
      </c>
    </row>
    <row r="581" spans="1:8" ht="38.25">
      <c r="A581" s="19" t="s">
        <v>389</v>
      </c>
      <c r="B581" s="21">
        <v>11</v>
      </c>
      <c r="C581" s="21">
        <v>1</v>
      </c>
      <c r="D581" s="22" t="s">
        <v>388</v>
      </c>
      <c r="E581" s="9" t="s">
        <v>310</v>
      </c>
      <c r="F581" s="23">
        <v>948.6</v>
      </c>
      <c r="G581" s="23">
        <v>257</v>
      </c>
      <c r="H581" s="24">
        <v>0.27092557453088761</v>
      </c>
    </row>
    <row r="582" spans="1:8" ht="63.75">
      <c r="A582" s="19" t="s">
        <v>387</v>
      </c>
      <c r="B582" s="21">
        <v>11</v>
      </c>
      <c r="C582" s="21">
        <v>1</v>
      </c>
      <c r="D582" s="22" t="s">
        <v>386</v>
      </c>
      <c r="E582" s="9" t="s">
        <v>310</v>
      </c>
      <c r="F582" s="23">
        <v>550</v>
      </c>
      <c r="G582" s="23">
        <v>0</v>
      </c>
      <c r="H582" s="24">
        <v>0</v>
      </c>
    </row>
    <row r="583" spans="1:8" ht="25.5">
      <c r="A583" s="19" t="s">
        <v>323</v>
      </c>
      <c r="B583" s="21">
        <v>11</v>
      </c>
      <c r="C583" s="21">
        <v>1</v>
      </c>
      <c r="D583" s="22" t="s">
        <v>386</v>
      </c>
      <c r="E583" s="9" t="s">
        <v>322</v>
      </c>
      <c r="F583" s="23">
        <v>550</v>
      </c>
      <c r="G583" s="23">
        <v>0</v>
      </c>
      <c r="H583" s="24">
        <v>0</v>
      </c>
    </row>
    <row r="584" spans="1:8" ht="25.5">
      <c r="A584" s="19" t="s">
        <v>385</v>
      </c>
      <c r="B584" s="21">
        <v>11</v>
      </c>
      <c r="C584" s="21">
        <v>1</v>
      </c>
      <c r="D584" s="22" t="s">
        <v>384</v>
      </c>
      <c r="E584" s="9" t="s">
        <v>310</v>
      </c>
      <c r="F584" s="23">
        <v>75</v>
      </c>
      <c r="G584" s="23">
        <v>25</v>
      </c>
      <c r="H584" s="24">
        <v>0.33333333333333331</v>
      </c>
    </row>
    <row r="585" spans="1:8" ht="25.5">
      <c r="A585" s="19" t="s">
        <v>323</v>
      </c>
      <c r="B585" s="21">
        <v>11</v>
      </c>
      <c r="C585" s="21">
        <v>1</v>
      </c>
      <c r="D585" s="22" t="s">
        <v>384</v>
      </c>
      <c r="E585" s="9" t="s">
        <v>322</v>
      </c>
      <c r="F585" s="23">
        <v>75</v>
      </c>
      <c r="G585" s="23">
        <v>25</v>
      </c>
      <c r="H585" s="24">
        <v>0.33333333333333331</v>
      </c>
    </row>
    <row r="586" spans="1:8" ht="25.5">
      <c r="A586" s="19" t="s">
        <v>383</v>
      </c>
      <c r="B586" s="21">
        <v>11</v>
      </c>
      <c r="C586" s="21">
        <v>1</v>
      </c>
      <c r="D586" s="22" t="s">
        <v>382</v>
      </c>
      <c r="E586" s="9" t="s">
        <v>310</v>
      </c>
      <c r="F586" s="23">
        <v>277.2</v>
      </c>
      <c r="G586" s="23">
        <v>201</v>
      </c>
      <c r="H586" s="24">
        <v>0.72510822510822515</v>
      </c>
    </row>
    <row r="587" spans="1:8" ht="25.5">
      <c r="A587" s="19" t="s">
        <v>323</v>
      </c>
      <c r="B587" s="21">
        <v>11</v>
      </c>
      <c r="C587" s="21">
        <v>1</v>
      </c>
      <c r="D587" s="22" t="s">
        <v>382</v>
      </c>
      <c r="E587" s="9" t="s">
        <v>322</v>
      </c>
      <c r="F587" s="23">
        <v>277.2</v>
      </c>
      <c r="G587" s="23">
        <v>201</v>
      </c>
      <c r="H587" s="24">
        <v>0.72510822510822515</v>
      </c>
    </row>
    <row r="588" spans="1:8" ht="25.5">
      <c r="A588" s="19" t="s">
        <v>381</v>
      </c>
      <c r="B588" s="21">
        <v>11</v>
      </c>
      <c r="C588" s="21">
        <v>1</v>
      </c>
      <c r="D588" s="22" t="s">
        <v>380</v>
      </c>
      <c r="E588" s="9" t="s">
        <v>310</v>
      </c>
      <c r="F588" s="23">
        <v>46.4</v>
      </c>
      <c r="G588" s="23">
        <v>31</v>
      </c>
      <c r="H588" s="24">
        <v>0.6681034482758621</v>
      </c>
    </row>
    <row r="589" spans="1:8" ht="25.5">
      <c r="A589" s="19" t="s">
        <v>323</v>
      </c>
      <c r="B589" s="21">
        <v>11</v>
      </c>
      <c r="C589" s="21">
        <v>1</v>
      </c>
      <c r="D589" s="22" t="s">
        <v>380</v>
      </c>
      <c r="E589" s="9" t="s">
        <v>322</v>
      </c>
      <c r="F589" s="23">
        <v>46.4</v>
      </c>
      <c r="G589" s="23">
        <v>31</v>
      </c>
      <c r="H589" s="24">
        <v>0.6681034482758621</v>
      </c>
    </row>
    <row r="590" spans="1:8" ht="38.25">
      <c r="A590" s="19" t="s">
        <v>340</v>
      </c>
      <c r="B590" s="21">
        <v>11</v>
      </c>
      <c r="C590" s="21">
        <v>1</v>
      </c>
      <c r="D590" s="22" t="s">
        <v>339</v>
      </c>
      <c r="E590" s="9" t="s">
        <v>310</v>
      </c>
      <c r="F590" s="23">
        <v>50.3</v>
      </c>
      <c r="G590" s="23">
        <v>44.5</v>
      </c>
      <c r="H590" s="24">
        <v>0.88469184890656072</v>
      </c>
    </row>
    <row r="591" spans="1:8">
      <c r="A591" s="19" t="s">
        <v>338</v>
      </c>
      <c r="B591" s="21">
        <v>11</v>
      </c>
      <c r="C591" s="21">
        <v>1</v>
      </c>
      <c r="D591" s="22" t="s">
        <v>337</v>
      </c>
      <c r="E591" s="9" t="s">
        <v>310</v>
      </c>
      <c r="F591" s="23">
        <v>50.3</v>
      </c>
      <c r="G591" s="23">
        <v>44.5</v>
      </c>
      <c r="H591" s="24">
        <v>0.88469184890656072</v>
      </c>
    </row>
    <row r="592" spans="1:8" ht="51">
      <c r="A592" s="19" t="s">
        <v>336</v>
      </c>
      <c r="B592" s="21">
        <v>11</v>
      </c>
      <c r="C592" s="21">
        <v>1</v>
      </c>
      <c r="D592" s="22" t="s">
        <v>334</v>
      </c>
      <c r="E592" s="9" t="s">
        <v>310</v>
      </c>
      <c r="F592" s="23">
        <v>0</v>
      </c>
      <c r="G592" s="23">
        <v>0</v>
      </c>
      <c r="H592" s="24">
        <v>0</v>
      </c>
    </row>
    <row r="593" spans="1:8" ht="25.5">
      <c r="A593" s="19" t="s">
        <v>335</v>
      </c>
      <c r="B593" s="21">
        <v>11</v>
      </c>
      <c r="C593" s="21">
        <v>1</v>
      </c>
      <c r="D593" s="22" t="s">
        <v>334</v>
      </c>
      <c r="E593" s="9" t="s">
        <v>333</v>
      </c>
      <c r="F593" s="23">
        <v>0</v>
      </c>
      <c r="G593" s="23">
        <v>0</v>
      </c>
      <c r="H593" s="24">
        <v>0</v>
      </c>
    </row>
    <row r="594" spans="1:8">
      <c r="A594" s="19" t="s">
        <v>332</v>
      </c>
      <c r="B594" s="21">
        <v>11</v>
      </c>
      <c r="C594" s="21">
        <v>1</v>
      </c>
      <c r="D594" s="22" t="s">
        <v>331</v>
      </c>
      <c r="E594" s="9" t="s">
        <v>310</v>
      </c>
      <c r="F594" s="23">
        <v>50.3</v>
      </c>
      <c r="G594" s="23">
        <v>44.5</v>
      </c>
      <c r="H594" s="24">
        <v>0.88469184890656072</v>
      </c>
    </row>
    <row r="595" spans="1:8" ht="25.5">
      <c r="A595" s="19" t="s">
        <v>323</v>
      </c>
      <c r="B595" s="21">
        <v>11</v>
      </c>
      <c r="C595" s="21">
        <v>1</v>
      </c>
      <c r="D595" s="22" t="s">
        <v>331</v>
      </c>
      <c r="E595" s="9" t="s">
        <v>322</v>
      </c>
      <c r="F595" s="23">
        <v>50.3</v>
      </c>
      <c r="G595" s="23">
        <v>44.5</v>
      </c>
      <c r="H595" s="24">
        <v>0.88469184890656072</v>
      </c>
    </row>
    <row r="596" spans="1:8" s="10" customFormat="1">
      <c r="A596" s="13" t="s">
        <v>563</v>
      </c>
      <c r="B596" s="15">
        <v>12</v>
      </c>
      <c r="C596" s="15">
        <v>0</v>
      </c>
      <c r="D596" s="16" t="s">
        <v>310</v>
      </c>
      <c r="E596" s="11" t="s">
        <v>310</v>
      </c>
      <c r="F596" s="17">
        <v>2500</v>
      </c>
      <c r="G596" s="17">
        <v>2014.2</v>
      </c>
      <c r="H596" s="18">
        <v>0.80568000000000006</v>
      </c>
    </row>
    <row r="597" spans="1:8" s="10" customFormat="1">
      <c r="A597" s="13" t="s">
        <v>562</v>
      </c>
      <c r="B597" s="15">
        <v>12</v>
      </c>
      <c r="C597" s="15">
        <v>2</v>
      </c>
      <c r="D597" s="16" t="s">
        <v>310</v>
      </c>
      <c r="E597" s="11" t="s">
        <v>310</v>
      </c>
      <c r="F597" s="17">
        <v>2500</v>
      </c>
      <c r="G597" s="17">
        <v>2014.2</v>
      </c>
      <c r="H597" s="18">
        <v>0.80568000000000006</v>
      </c>
    </row>
    <row r="598" spans="1:8" ht="25.5">
      <c r="A598" s="19" t="s">
        <v>561</v>
      </c>
      <c r="B598" s="21">
        <v>12</v>
      </c>
      <c r="C598" s="21">
        <v>2</v>
      </c>
      <c r="D598" s="22" t="s">
        <v>560</v>
      </c>
      <c r="E598" s="9" t="s">
        <v>310</v>
      </c>
      <c r="F598" s="23">
        <v>2500</v>
      </c>
      <c r="G598" s="23">
        <v>2014.2</v>
      </c>
      <c r="H598" s="24">
        <v>0.80568000000000006</v>
      </c>
    </row>
    <row r="599" spans="1:8" ht="25.5">
      <c r="A599" s="19" t="s">
        <v>559</v>
      </c>
      <c r="B599" s="21">
        <v>12</v>
      </c>
      <c r="C599" s="21">
        <v>2</v>
      </c>
      <c r="D599" s="22" t="s">
        <v>558</v>
      </c>
      <c r="E599" s="9" t="s">
        <v>310</v>
      </c>
      <c r="F599" s="23">
        <v>2500</v>
      </c>
      <c r="G599" s="23">
        <v>2014.2</v>
      </c>
      <c r="H599" s="24">
        <v>0.80568000000000006</v>
      </c>
    </row>
    <row r="600" spans="1:8">
      <c r="A600" s="19" t="s">
        <v>319</v>
      </c>
      <c r="B600" s="21">
        <v>12</v>
      </c>
      <c r="C600" s="21">
        <v>2</v>
      </c>
      <c r="D600" s="22" t="s">
        <v>558</v>
      </c>
      <c r="E600" s="9" t="s">
        <v>317</v>
      </c>
      <c r="F600" s="23">
        <v>2500</v>
      </c>
      <c r="G600" s="23">
        <v>2014.2</v>
      </c>
      <c r="H600" s="24">
        <v>0.80568000000000006</v>
      </c>
    </row>
    <row r="601" spans="1:8" s="10" customFormat="1" ht="25.5">
      <c r="A601" s="13" t="s">
        <v>626</v>
      </c>
      <c r="B601" s="15">
        <v>13</v>
      </c>
      <c r="C601" s="15">
        <v>0</v>
      </c>
      <c r="D601" s="16" t="s">
        <v>310</v>
      </c>
      <c r="E601" s="11" t="s">
        <v>310</v>
      </c>
      <c r="F601" s="17">
        <v>1973.7</v>
      </c>
      <c r="G601" s="17">
        <v>17.2</v>
      </c>
      <c r="H601" s="18">
        <v>8.7145969498910666E-3</v>
      </c>
    </row>
    <row r="602" spans="1:8" s="10" customFormat="1" ht="25.5">
      <c r="A602" s="13" t="s">
        <v>625</v>
      </c>
      <c r="B602" s="15">
        <v>13</v>
      </c>
      <c r="C602" s="15">
        <v>1</v>
      </c>
      <c r="D602" s="16" t="s">
        <v>310</v>
      </c>
      <c r="E602" s="11" t="s">
        <v>310</v>
      </c>
      <c r="F602" s="17">
        <v>1973.7</v>
      </c>
      <c r="G602" s="17">
        <v>17.2</v>
      </c>
      <c r="H602" s="18">
        <v>8.7145969498910666E-3</v>
      </c>
    </row>
    <row r="603" spans="1:8" ht="38.25">
      <c r="A603" s="19" t="s">
        <v>613</v>
      </c>
      <c r="B603" s="21">
        <v>13</v>
      </c>
      <c r="C603" s="21">
        <v>1</v>
      </c>
      <c r="D603" s="22" t="s">
        <v>612</v>
      </c>
      <c r="E603" s="9" t="s">
        <v>310</v>
      </c>
      <c r="F603" s="23">
        <v>1973.7</v>
      </c>
      <c r="G603" s="23">
        <v>17.2</v>
      </c>
      <c r="H603" s="24">
        <v>8.7145969498910666E-3</v>
      </c>
    </row>
    <row r="604" spans="1:8" ht="25.5">
      <c r="A604" s="19" t="s">
        <v>611</v>
      </c>
      <c r="B604" s="21">
        <v>13</v>
      </c>
      <c r="C604" s="21">
        <v>1</v>
      </c>
      <c r="D604" s="22" t="s">
        <v>610</v>
      </c>
      <c r="E604" s="9" t="s">
        <v>310</v>
      </c>
      <c r="F604" s="23">
        <v>1973.7</v>
      </c>
      <c r="G604" s="23">
        <v>17.2</v>
      </c>
      <c r="H604" s="24">
        <v>8.7145969498910666E-3</v>
      </c>
    </row>
    <row r="605" spans="1:8">
      <c r="A605" s="19" t="s">
        <v>624</v>
      </c>
      <c r="B605" s="21">
        <v>13</v>
      </c>
      <c r="C605" s="21">
        <v>1</v>
      </c>
      <c r="D605" s="22" t="s">
        <v>622</v>
      </c>
      <c r="E605" s="9" t="s">
        <v>310</v>
      </c>
      <c r="F605" s="23">
        <v>1973.7</v>
      </c>
      <c r="G605" s="23">
        <v>17.2</v>
      </c>
      <c r="H605" s="24">
        <v>8.7145969498910666E-3</v>
      </c>
    </row>
    <row r="606" spans="1:8">
      <c r="A606" s="19" t="s">
        <v>623</v>
      </c>
      <c r="B606" s="21">
        <v>13</v>
      </c>
      <c r="C606" s="21">
        <v>1</v>
      </c>
      <c r="D606" s="22" t="s">
        <v>622</v>
      </c>
      <c r="E606" s="9" t="s">
        <v>621</v>
      </c>
      <c r="F606" s="23">
        <v>1973.7</v>
      </c>
      <c r="G606" s="23">
        <v>17.2</v>
      </c>
      <c r="H606" s="24">
        <v>8.7145969498910666E-3</v>
      </c>
    </row>
    <row r="607" spans="1:8" s="10" customFormat="1" ht="38.25">
      <c r="A607" s="13" t="s">
        <v>620</v>
      </c>
      <c r="B607" s="15">
        <v>14</v>
      </c>
      <c r="C607" s="15">
        <v>0</v>
      </c>
      <c r="D607" s="16" t="s">
        <v>310</v>
      </c>
      <c r="E607" s="11" t="s">
        <v>310</v>
      </c>
      <c r="F607" s="17">
        <v>70883.199999999997</v>
      </c>
      <c r="G607" s="17">
        <v>49584.2</v>
      </c>
      <c r="H607" s="18">
        <v>0.69951977337366256</v>
      </c>
    </row>
    <row r="608" spans="1:8" s="10" customFormat="1" ht="38.25">
      <c r="A608" s="13" t="s">
        <v>619</v>
      </c>
      <c r="B608" s="15">
        <v>14</v>
      </c>
      <c r="C608" s="15">
        <v>1</v>
      </c>
      <c r="D608" s="16" t="s">
        <v>310</v>
      </c>
      <c r="E608" s="11" t="s">
        <v>310</v>
      </c>
      <c r="F608" s="17">
        <v>62883.199999999997</v>
      </c>
      <c r="G608" s="17">
        <v>44636.7</v>
      </c>
      <c r="H608" s="18">
        <v>0.70983505928451474</v>
      </c>
    </row>
    <row r="609" spans="1:9" ht="38.25">
      <c r="A609" s="19" t="s">
        <v>613</v>
      </c>
      <c r="B609" s="21">
        <v>14</v>
      </c>
      <c r="C609" s="21">
        <v>1</v>
      </c>
      <c r="D609" s="22" t="s">
        <v>612</v>
      </c>
      <c r="E609" s="9" t="s">
        <v>310</v>
      </c>
      <c r="F609" s="23">
        <v>62883.199999999997</v>
      </c>
      <c r="G609" s="23">
        <v>44636.7</v>
      </c>
      <c r="H609" s="24">
        <v>0.70983505928451474</v>
      </c>
    </row>
    <row r="610" spans="1:9" ht="25.5">
      <c r="A610" s="19" t="s">
        <v>611</v>
      </c>
      <c r="B610" s="21">
        <v>14</v>
      </c>
      <c r="C610" s="21">
        <v>1</v>
      </c>
      <c r="D610" s="22" t="s">
        <v>610</v>
      </c>
      <c r="E610" s="9" t="s">
        <v>310</v>
      </c>
      <c r="F610" s="23">
        <v>62883.199999999997</v>
      </c>
      <c r="G610" s="23">
        <v>44636.7</v>
      </c>
      <c r="H610" s="24">
        <v>0.70983505928451474</v>
      </c>
    </row>
    <row r="611" spans="1:9" ht="25.5">
      <c r="A611" s="19" t="s">
        <v>618</v>
      </c>
      <c r="B611" s="21">
        <v>14</v>
      </c>
      <c r="C611" s="21">
        <v>1</v>
      </c>
      <c r="D611" s="22" t="s">
        <v>617</v>
      </c>
      <c r="E611" s="9" t="s">
        <v>310</v>
      </c>
      <c r="F611" s="23">
        <v>59031.6</v>
      </c>
      <c r="G611" s="23">
        <v>40817.699999999997</v>
      </c>
      <c r="H611" s="24">
        <v>0.69145508507307951</v>
      </c>
    </row>
    <row r="612" spans="1:9">
      <c r="A612" s="19" t="s">
        <v>608</v>
      </c>
      <c r="B612" s="21">
        <v>14</v>
      </c>
      <c r="C612" s="21">
        <v>1</v>
      </c>
      <c r="D612" s="22" t="s">
        <v>617</v>
      </c>
      <c r="E612" s="9" t="s">
        <v>606</v>
      </c>
      <c r="F612" s="23">
        <v>59031.6</v>
      </c>
      <c r="G612" s="23">
        <v>40817.699999999997</v>
      </c>
      <c r="H612" s="24">
        <v>0.69145508507307951</v>
      </c>
    </row>
    <row r="613" spans="1:9" ht="38.25">
      <c r="A613" s="19" t="s">
        <v>616</v>
      </c>
      <c r="B613" s="21">
        <v>14</v>
      </c>
      <c r="C613" s="21">
        <v>1</v>
      </c>
      <c r="D613" s="22" t="s">
        <v>615</v>
      </c>
      <c r="E613" s="9" t="s">
        <v>310</v>
      </c>
      <c r="F613" s="23">
        <v>3851.6</v>
      </c>
      <c r="G613" s="23">
        <v>3819</v>
      </c>
      <c r="H613" s="24">
        <v>0.99153598504517604</v>
      </c>
    </row>
    <row r="614" spans="1:9">
      <c r="A614" s="19" t="s">
        <v>608</v>
      </c>
      <c r="B614" s="21">
        <v>14</v>
      </c>
      <c r="C614" s="21">
        <v>1</v>
      </c>
      <c r="D614" s="22" t="s">
        <v>615</v>
      </c>
      <c r="E614" s="9" t="s">
        <v>606</v>
      </c>
      <c r="F614" s="23">
        <v>3851.6</v>
      </c>
      <c r="G614" s="23">
        <v>3819</v>
      </c>
      <c r="H614" s="24">
        <v>0.99153598504517604</v>
      </c>
    </row>
    <row r="615" spans="1:9" s="10" customFormat="1">
      <c r="A615" s="13" t="s">
        <v>614</v>
      </c>
      <c r="B615" s="15">
        <v>14</v>
      </c>
      <c r="C615" s="15">
        <v>3</v>
      </c>
      <c r="D615" s="16" t="s">
        <v>310</v>
      </c>
      <c r="E615" s="11" t="s">
        <v>310</v>
      </c>
      <c r="F615" s="17">
        <v>8000</v>
      </c>
      <c r="G615" s="17">
        <v>4947.5</v>
      </c>
      <c r="H615" s="18">
        <v>0.61843749999999997</v>
      </c>
    </row>
    <row r="616" spans="1:9" ht="38.25">
      <c r="A616" s="19" t="s">
        <v>613</v>
      </c>
      <c r="B616" s="21">
        <v>14</v>
      </c>
      <c r="C616" s="21">
        <v>3</v>
      </c>
      <c r="D616" s="22" t="s">
        <v>612</v>
      </c>
      <c r="E616" s="9" t="s">
        <v>310</v>
      </c>
      <c r="F616" s="23">
        <v>8000</v>
      </c>
      <c r="G616" s="23">
        <v>4947.5</v>
      </c>
      <c r="H616" s="24">
        <v>0.61843749999999997</v>
      </c>
    </row>
    <row r="617" spans="1:9" ht="25.5">
      <c r="A617" s="19" t="s">
        <v>611</v>
      </c>
      <c r="B617" s="21">
        <v>14</v>
      </c>
      <c r="C617" s="21">
        <v>3</v>
      </c>
      <c r="D617" s="22" t="s">
        <v>610</v>
      </c>
      <c r="E617" s="9" t="s">
        <v>310</v>
      </c>
      <c r="F617" s="23">
        <v>8000</v>
      </c>
      <c r="G617" s="23">
        <v>4947.5</v>
      </c>
      <c r="H617" s="24">
        <v>0.61843749999999997</v>
      </c>
    </row>
    <row r="618" spans="1:9" ht="51">
      <c r="A618" s="19" t="s">
        <v>609</v>
      </c>
      <c r="B618" s="21">
        <v>14</v>
      </c>
      <c r="C618" s="21">
        <v>3</v>
      </c>
      <c r="D618" s="22" t="s">
        <v>607</v>
      </c>
      <c r="E618" s="9" t="s">
        <v>310</v>
      </c>
      <c r="F618" s="23">
        <v>8000</v>
      </c>
      <c r="G618" s="23">
        <v>4947.5</v>
      </c>
      <c r="H618" s="24">
        <v>0.61843749999999997</v>
      </c>
    </row>
    <row r="619" spans="1:9">
      <c r="A619" s="19" t="s">
        <v>608</v>
      </c>
      <c r="B619" s="21">
        <v>14</v>
      </c>
      <c r="C619" s="21">
        <v>3</v>
      </c>
      <c r="D619" s="22" t="s">
        <v>607</v>
      </c>
      <c r="E619" s="9" t="s">
        <v>606</v>
      </c>
      <c r="F619" s="23">
        <v>8000</v>
      </c>
      <c r="G619" s="23">
        <v>4947.5</v>
      </c>
      <c r="H619" s="24">
        <v>0.61843749999999997</v>
      </c>
    </row>
    <row r="620" spans="1:9">
      <c r="A620" s="265" t="s">
        <v>803</v>
      </c>
      <c r="B620" s="266"/>
      <c r="C620" s="266"/>
      <c r="D620" s="266"/>
      <c r="E620" s="267"/>
      <c r="F620" s="17">
        <v>903031.1</v>
      </c>
      <c r="G620" s="17">
        <v>560765.9</v>
      </c>
      <c r="H620" s="18">
        <v>0.62098182443550398</v>
      </c>
    </row>
    <row r="621" spans="1:9" ht="25.5" customHeight="1">
      <c r="A621" s="12"/>
      <c r="B621" s="12"/>
      <c r="C621" s="12"/>
      <c r="D621" s="12"/>
      <c r="E621" s="1"/>
      <c r="F621" s="1"/>
      <c r="G621" s="1"/>
      <c r="H621" s="1"/>
    </row>
    <row r="622" spans="1:9" ht="13.15" customHeight="1">
      <c r="A622" s="1"/>
      <c r="B622" s="1"/>
      <c r="C622" s="1"/>
      <c r="D622" s="1"/>
      <c r="E622" s="1"/>
      <c r="F622" s="1"/>
      <c r="G622" s="1"/>
      <c r="H622" s="1"/>
    </row>
    <row r="624" spans="1:9" ht="15.75">
      <c r="A624" s="29" t="s">
        <v>808</v>
      </c>
      <c r="B624" s="30"/>
      <c r="C624" s="30"/>
      <c r="D624" s="30"/>
      <c r="E624" s="28"/>
      <c r="F624" s="28"/>
      <c r="G624" s="268" t="s">
        <v>809</v>
      </c>
      <c r="H624" s="268"/>
      <c r="I624" s="37"/>
    </row>
  </sheetData>
  <mergeCells count="10">
    <mergeCell ref="E3:H3"/>
    <mergeCell ref="A6:H6"/>
    <mergeCell ref="A620:E620"/>
    <mergeCell ref="G624:H624"/>
    <mergeCell ref="A9:A10"/>
    <mergeCell ref="B9:E9"/>
    <mergeCell ref="F9:F10"/>
    <mergeCell ref="G9:G10"/>
    <mergeCell ref="H9:H10"/>
    <mergeCell ref="E4:G4"/>
  </mergeCells>
  <phoneticPr fontId="39" type="noConversion"/>
  <pageMargins left="0.78740157480314965" right="0.39370078740157483" top="0.78740157480314965" bottom="0.78740157480314965" header="0.51181102362204722" footer="0.51181102362204722"/>
  <pageSetup paperSize="9" scale="73" fitToHeight="0" orientation="portrait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showGridLines="0" workbookViewId="0">
      <selection activeCell="C4" sqref="C4:E4"/>
    </sheetView>
  </sheetViews>
  <sheetFormatPr defaultColWidth="8.25" defaultRowHeight="12.75"/>
  <cols>
    <col min="1" max="1" width="40.625" style="2" customWidth="1"/>
    <col min="2" max="2" width="9.125" style="2" customWidth="1"/>
    <col min="3" max="3" width="10.125" style="2" customWidth="1"/>
    <col min="4" max="4" width="9.875" style="2" customWidth="1"/>
    <col min="5" max="5" width="13.625" style="2" customWidth="1"/>
    <col min="6" max="6" width="11.125" style="2" customWidth="1"/>
    <col min="7" max="236" width="8.25" style="2" customWidth="1"/>
    <col min="237" max="16384" width="8.25" style="2"/>
  </cols>
  <sheetData>
    <row r="1" spans="1:6" ht="15">
      <c r="A1" s="34"/>
      <c r="B1" s="34"/>
      <c r="C1" s="35" t="s">
        <v>4</v>
      </c>
      <c r="D1" s="38"/>
      <c r="E1" s="34"/>
      <c r="F1" s="34"/>
    </row>
    <row r="2" spans="1:6" ht="15">
      <c r="A2" s="34"/>
      <c r="B2" s="34"/>
      <c r="C2" s="35" t="s">
        <v>805</v>
      </c>
      <c r="D2" s="38"/>
      <c r="E2" s="34"/>
      <c r="F2" s="34"/>
    </row>
    <row r="3" spans="1:6" ht="27" customHeight="1">
      <c r="A3" s="34"/>
      <c r="B3" s="34"/>
      <c r="C3" s="275" t="s">
        <v>806</v>
      </c>
      <c r="D3" s="275"/>
      <c r="E3" s="275"/>
      <c r="F3" s="275"/>
    </row>
    <row r="4" spans="1:6" ht="18.600000000000001" customHeight="1">
      <c r="A4" s="34"/>
      <c r="B4" s="34"/>
      <c r="C4" s="273" t="s">
        <v>305</v>
      </c>
      <c r="D4" s="273"/>
      <c r="E4" s="273"/>
      <c r="F4" s="34"/>
    </row>
    <row r="5" spans="1:6">
      <c r="A5" s="34"/>
      <c r="B5" s="34"/>
      <c r="C5" s="34"/>
      <c r="D5" s="34"/>
      <c r="E5" s="34"/>
      <c r="F5" s="34"/>
    </row>
    <row r="6" spans="1:6">
      <c r="A6" s="34"/>
      <c r="B6" s="34"/>
      <c r="C6" s="34"/>
      <c r="D6" s="34"/>
      <c r="E6" s="34"/>
      <c r="F6" s="34"/>
    </row>
    <row r="7" spans="1:6" ht="34.9" customHeight="1">
      <c r="A7" s="276" t="s">
        <v>5</v>
      </c>
      <c r="B7" s="276"/>
      <c r="C7" s="276"/>
      <c r="D7" s="276"/>
      <c r="E7" s="276"/>
      <c r="F7" s="276"/>
    </row>
    <row r="9" spans="1:6" ht="15.6" customHeight="1">
      <c r="A9" s="274"/>
      <c r="B9" s="274"/>
      <c r="C9" s="274"/>
      <c r="D9" s="39"/>
      <c r="E9" s="5"/>
      <c r="F9" s="40" t="s">
        <v>6</v>
      </c>
    </row>
    <row r="10" spans="1:6" ht="32.450000000000003" customHeight="1">
      <c r="A10" s="41" t="s">
        <v>7</v>
      </c>
      <c r="B10" s="41" t="s">
        <v>811</v>
      </c>
      <c r="C10" s="41" t="s">
        <v>810</v>
      </c>
      <c r="D10" s="41" t="s">
        <v>8</v>
      </c>
      <c r="E10" s="42" t="s">
        <v>793</v>
      </c>
      <c r="F10" s="41" t="s">
        <v>792</v>
      </c>
    </row>
    <row r="11" spans="1:6" ht="12.75" customHeight="1">
      <c r="A11" s="43">
        <v>1</v>
      </c>
      <c r="B11" s="43">
        <v>2</v>
      </c>
      <c r="C11" s="43">
        <v>3</v>
      </c>
      <c r="D11" s="43">
        <v>4</v>
      </c>
      <c r="E11" s="43">
        <v>5</v>
      </c>
      <c r="F11" s="43">
        <v>6</v>
      </c>
    </row>
    <row r="12" spans="1:6" s="10" customFormat="1">
      <c r="A12" s="13" t="s">
        <v>329</v>
      </c>
      <c r="B12" s="15">
        <v>1</v>
      </c>
      <c r="C12" s="15">
        <v>0</v>
      </c>
      <c r="D12" s="17">
        <v>86532.6</v>
      </c>
      <c r="E12" s="17">
        <v>61447</v>
      </c>
      <c r="F12" s="18">
        <v>0.71010231981935124</v>
      </c>
    </row>
    <row r="13" spans="1:6" ht="38.25">
      <c r="A13" s="19" t="s">
        <v>550</v>
      </c>
      <c r="B13" s="21">
        <v>1</v>
      </c>
      <c r="C13" s="21">
        <v>2</v>
      </c>
      <c r="D13" s="23">
        <v>2476.6</v>
      </c>
      <c r="E13" s="23">
        <v>2020</v>
      </c>
      <c r="F13" s="24">
        <v>0.81563433739804569</v>
      </c>
    </row>
    <row r="14" spans="1:6" ht="39" customHeight="1">
      <c r="A14" s="19" t="s">
        <v>556</v>
      </c>
      <c r="B14" s="21">
        <v>1</v>
      </c>
      <c r="C14" s="21">
        <v>3</v>
      </c>
      <c r="D14" s="23">
        <v>1412.2</v>
      </c>
      <c r="E14" s="23">
        <v>1039.5</v>
      </c>
      <c r="F14" s="24">
        <v>0.73608554029174333</v>
      </c>
    </row>
    <row r="15" spans="1:6" ht="51">
      <c r="A15" s="19" t="s">
        <v>545</v>
      </c>
      <c r="B15" s="21">
        <v>1</v>
      </c>
      <c r="C15" s="21">
        <v>4</v>
      </c>
      <c r="D15" s="23">
        <v>32298.799999999999</v>
      </c>
      <c r="E15" s="23">
        <v>20619.2</v>
      </c>
      <c r="F15" s="24">
        <v>0.63838904231736171</v>
      </c>
    </row>
    <row r="16" spans="1:6">
      <c r="A16" s="19" t="s">
        <v>538</v>
      </c>
      <c r="B16" s="21">
        <v>1</v>
      </c>
      <c r="C16" s="21">
        <v>5</v>
      </c>
      <c r="D16" s="23">
        <v>3.8</v>
      </c>
      <c r="E16" s="23">
        <v>0</v>
      </c>
      <c r="F16" s="24">
        <v>0</v>
      </c>
    </row>
    <row r="17" spans="1:6" ht="38.25">
      <c r="A17" s="19" t="s">
        <v>328</v>
      </c>
      <c r="B17" s="21">
        <v>1</v>
      </c>
      <c r="C17" s="21">
        <v>6</v>
      </c>
      <c r="D17" s="23">
        <v>11266.1</v>
      </c>
      <c r="E17" s="23">
        <v>8131.1</v>
      </c>
      <c r="F17" s="24">
        <v>0.72173156638055758</v>
      </c>
    </row>
    <row r="18" spans="1:6">
      <c r="A18" s="19" t="s">
        <v>533</v>
      </c>
      <c r="B18" s="21">
        <v>1</v>
      </c>
      <c r="C18" s="21">
        <v>7</v>
      </c>
      <c r="D18" s="23">
        <v>0</v>
      </c>
      <c r="E18" s="23">
        <v>0</v>
      </c>
      <c r="F18" s="24">
        <v>0</v>
      </c>
    </row>
    <row r="19" spans="1:6">
      <c r="A19" s="19" t="s">
        <v>532</v>
      </c>
      <c r="B19" s="21">
        <v>1</v>
      </c>
      <c r="C19" s="21">
        <v>11</v>
      </c>
      <c r="D19" s="23">
        <v>300</v>
      </c>
      <c r="E19" s="23">
        <v>0</v>
      </c>
      <c r="F19" s="24">
        <v>0</v>
      </c>
    </row>
    <row r="20" spans="1:6">
      <c r="A20" s="19" t="s">
        <v>526</v>
      </c>
      <c r="B20" s="21">
        <v>1</v>
      </c>
      <c r="C20" s="21">
        <v>13</v>
      </c>
      <c r="D20" s="23">
        <v>38775.1</v>
      </c>
      <c r="E20" s="23">
        <v>29637.1</v>
      </c>
      <c r="F20" s="24">
        <v>0.76433329636802994</v>
      </c>
    </row>
    <row r="21" spans="1:6" s="10" customFormat="1">
      <c r="A21" s="13" t="s">
        <v>378</v>
      </c>
      <c r="B21" s="15">
        <v>4</v>
      </c>
      <c r="C21" s="15">
        <v>0</v>
      </c>
      <c r="D21" s="17">
        <v>10871.4</v>
      </c>
      <c r="E21" s="17">
        <v>2016.4</v>
      </c>
      <c r="F21" s="18">
        <v>0.1854774913994518</v>
      </c>
    </row>
    <row r="22" spans="1:6">
      <c r="A22" s="19" t="s">
        <v>491</v>
      </c>
      <c r="B22" s="21">
        <v>4</v>
      </c>
      <c r="C22" s="21">
        <v>5</v>
      </c>
      <c r="D22" s="23">
        <v>603.70000000000005</v>
      </c>
      <c r="E22" s="23">
        <v>155.9</v>
      </c>
      <c r="F22" s="24">
        <v>0.25824084810336256</v>
      </c>
    </row>
    <row r="23" spans="1:6">
      <c r="A23" s="19" t="s">
        <v>377</v>
      </c>
      <c r="B23" s="21">
        <v>4</v>
      </c>
      <c r="C23" s="21">
        <v>9</v>
      </c>
      <c r="D23" s="23">
        <v>9487.2999999999993</v>
      </c>
      <c r="E23" s="23">
        <v>1524.4</v>
      </c>
      <c r="F23" s="24">
        <v>0.16067795895565654</v>
      </c>
    </row>
    <row r="24" spans="1:6">
      <c r="A24" s="19" t="s">
        <v>488</v>
      </c>
      <c r="B24" s="21">
        <v>4</v>
      </c>
      <c r="C24" s="21">
        <v>12</v>
      </c>
      <c r="D24" s="23">
        <v>780.4</v>
      </c>
      <c r="E24" s="23">
        <v>336.2</v>
      </c>
      <c r="F24" s="24">
        <v>0.43080471553049721</v>
      </c>
    </row>
    <row r="25" spans="1:6" s="10" customFormat="1">
      <c r="A25" s="13" t="s">
        <v>370</v>
      </c>
      <c r="B25" s="15">
        <v>5</v>
      </c>
      <c r="C25" s="15">
        <v>0</v>
      </c>
      <c r="D25" s="17">
        <v>5742.2</v>
      </c>
      <c r="E25" s="17">
        <v>3943.4</v>
      </c>
      <c r="F25" s="18">
        <v>0.68674027376266944</v>
      </c>
    </row>
    <row r="26" spans="1:6">
      <c r="A26" s="19" t="s">
        <v>585</v>
      </c>
      <c r="B26" s="21">
        <v>5</v>
      </c>
      <c r="C26" s="21">
        <v>1</v>
      </c>
      <c r="D26" s="23">
        <v>224.9</v>
      </c>
      <c r="E26" s="23">
        <v>201.9</v>
      </c>
      <c r="F26" s="24">
        <v>0.8977323254779902</v>
      </c>
    </row>
    <row r="27" spans="1:6">
      <c r="A27" s="19" t="s">
        <v>369</v>
      </c>
      <c r="B27" s="21">
        <v>5</v>
      </c>
      <c r="C27" s="21">
        <v>3</v>
      </c>
      <c r="D27" s="23">
        <v>128.6</v>
      </c>
      <c r="E27" s="23">
        <v>0</v>
      </c>
      <c r="F27" s="24">
        <v>0</v>
      </c>
    </row>
    <row r="28" spans="1:6" ht="25.5">
      <c r="A28" s="19" t="s">
        <v>362</v>
      </c>
      <c r="B28" s="21">
        <v>5</v>
      </c>
      <c r="C28" s="21">
        <v>5</v>
      </c>
      <c r="D28" s="23">
        <v>5388.7</v>
      </c>
      <c r="E28" s="23">
        <v>3741.5</v>
      </c>
      <c r="F28" s="24">
        <v>0.69432330617774229</v>
      </c>
    </row>
    <row r="29" spans="1:6" s="10" customFormat="1">
      <c r="A29" s="13" t="s">
        <v>361</v>
      </c>
      <c r="B29" s="15">
        <v>6</v>
      </c>
      <c r="C29" s="15">
        <v>0</v>
      </c>
      <c r="D29" s="17">
        <v>58715.3</v>
      </c>
      <c r="E29" s="17">
        <v>0</v>
      </c>
      <c r="F29" s="18">
        <v>0</v>
      </c>
    </row>
    <row r="30" spans="1:6">
      <c r="A30" s="19" t="s">
        <v>360</v>
      </c>
      <c r="B30" s="21">
        <v>6</v>
      </c>
      <c r="C30" s="21">
        <v>5</v>
      </c>
      <c r="D30" s="23">
        <v>58715.3</v>
      </c>
      <c r="E30" s="23">
        <v>0</v>
      </c>
      <c r="F30" s="24">
        <v>0</v>
      </c>
    </row>
    <row r="31" spans="1:6" s="10" customFormat="1">
      <c r="A31" s="13" t="s">
        <v>479</v>
      </c>
      <c r="B31" s="15">
        <v>7</v>
      </c>
      <c r="C31" s="15">
        <v>0</v>
      </c>
      <c r="D31" s="17">
        <v>606474</v>
      </c>
      <c r="E31" s="17">
        <v>406076.6</v>
      </c>
      <c r="F31" s="18">
        <v>0.66956967652364319</v>
      </c>
    </row>
    <row r="32" spans="1:6">
      <c r="A32" s="19" t="s">
        <v>759</v>
      </c>
      <c r="B32" s="21">
        <v>7</v>
      </c>
      <c r="C32" s="21">
        <v>1</v>
      </c>
      <c r="D32" s="23">
        <v>149920.20000000001</v>
      </c>
      <c r="E32" s="23">
        <v>111247.7</v>
      </c>
      <c r="F32" s="24">
        <v>0.74204610185952258</v>
      </c>
    </row>
    <row r="33" spans="1:6">
      <c r="A33" s="19" t="s">
        <v>578</v>
      </c>
      <c r="B33" s="21">
        <v>7</v>
      </c>
      <c r="C33" s="21">
        <v>2</v>
      </c>
      <c r="D33" s="23">
        <v>399355.5</v>
      </c>
      <c r="E33" s="23">
        <v>258094.8</v>
      </c>
      <c r="F33" s="24">
        <v>0.64627831593655272</v>
      </c>
    </row>
    <row r="34" spans="1:6">
      <c r="A34" s="19" t="s">
        <v>714</v>
      </c>
      <c r="B34" s="21">
        <v>7</v>
      </c>
      <c r="C34" s="21">
        <v>3</v>
      </c>
      <c r="D34" s="23">
        <v>42747</v>
      </c>
      <c r="E34" s="23">
        <v>25514.400000000001</v>
      </c>
      <c r="F34" s="24">
        <v>0.59686995578637103</v>
      </c>
    </row>
    <row r="35" spans="1:6" ht="25.5">
      <c r="A35" s="19" t="s">
        <v>478</v>
      </c>
      <c r="B35" s="21">
        <v>7</v>
      </c>
      <c r="C35" s="21">
        <v>5</v>
      </c>
      <c r="D35" s="23">
        <v>520.1</v>
      </c>
      <c r="E35" s="23">
        <v>174.9</v>
      </c>
      <c r="F35" s="24">
        <v>0.33628148432993654</v>
      </c>
    </row>
    <row r="36" spans="1:6">
      <c r="A36" s="19" t="s">
        <v>463</v>
      </c>
      <c r="B36" s="21">
        <v>7</v>
      </c>
      <c r="C36" s="21">
        <v>7</v>
      </c>
      <c r="D36" s="23">
        <v>3517.8</v>
      </c>
      <c r="E36" s="23">
        <v>3281.4</v>
      </c>
      <c r="F36" s="24">
        <v>0.93279890840866453</v>
      </c>
    </row>
    <row r="37" spans="1:6">
      <c r="A37" s="19" t="s">
        <v>688</v>
      </c>
      <c r="B37" s="21">
        <v>7</v>
      </c>
      <c r="C37" s="21">
        <v>9</v>
      </c>
      <c r="D37" s="23">
        <v>10413.4</v>
      </c>
      <c r="E37" s="23">
        <v>7763.5</v>
      </c>
      <c r="F37" s="24">
        <v>0.74552979814469822</v>
      </c>
    </row>
    <row r="38" spans="1:6" s="10" customFormat="1">
      <c r="A38" s="13" t="s">
        <v>569</v>
      </c>
      <c r="B38" s="15">
        <v>8</v>
      </c>
      <c r="C38" s="15">
        <v>0</v>
      </c>
      <c r="D38" s="17">
        <v>28121.3</v>
      </c>
      <c r="E38" s="17">
        <v>18649.400000000001</v>
      </c>
      <c r="F38" s="18">
        <v>0.66317702239939125</v>
      </c>
    </row>
    <row r="39" spans="1:6">
      <c r="A39" s="19" t="s">
        <v>568</v>
      </c>
      <c r="B39" s="21">
        <v>8</v>
      </c>
      <c r="C39" s="21">
        <v>1</v>
      </c>
      <c r="D39" s="23">
        <v>26804.2</v>
      </c>
      <c r="E39" s="23">
        <v>17709.5</v>
      </c>
      <c r="F39" s="24">
        <v>0.66069869647294077</v>
      </c>
    </row>
    <row r="40" spans="1:6">
      <c r="A40" s="19" t="s">
        <v>761</v>
      </c>
      <c r="B40" s="21">
        <v>8</v>
      </c>
      <c r="C40" s="21">
        <v>4</v>
      </c>
      <c r="D40" s="23">
        <v>1317.1</v>
      </c>
      <c r="E40" s="23">
        <v>939.8</v>
      </c>
      <c r="F40" s="24">
        <v>0.71353731683243493</v>
      </c>
    </row>
    <row r="41" spans="1:6" s="10" customFormat="1">
      <c r="A41" s="13" t="s">
        <v>432</v>
      </c>
      <c r="B41" s="15">
        <v>9</v>
      </c>
      <c r="C41" s="15">
        <v>0</v>
      </c>
      <c r="D41" s="17">
        <v>70</v>
      </c>
      <c r="E41" s="17">
        <v>0</v>
      </c>
      <c r="F41" s="18">
        <v>0</v>
      </c>
    </row>
    <row r="42" spans="1:6">
      <c r="A42" s="19" t="s">
        <v>431</v>
      </c>
      <c r="B42" s="21">
        <v>9</v>
      </c>
      <c r="C42" s="21">
        <v>9</v>
      </c>
      <c r="D42" s="23">
        <v>70</v>
      </c>
      <c r="E42" s="23">
        <v>0</v>
      </c>
      <c r="F42" s="24">
        <v>0</v>
      </c>
    </row>
    <row r="43" spans="1:6" s="10" customFormat="1">
      <c r="A43" s="13" t="s">
        <v>351</v>
      </c>
      <c r="B43" s="15">
        <v>10</v>
      </c>
      <c r="C43" s="15">
        <v>0</v>
      </c>
      <c r="D43" s="17">
        <v>30090</v>
      </c>
      <c r="E43" s="17">
        <v>16668.099999999999</v>
      </c>
      <c r="F43" s="18">
        <v>0.55394150880691251</v>
      </c>
    </row>
    <row r="44" spans="1:6">
      <c r="A44" s="19" t="s">
        <v>422</v>
      </c>
      <c r="B44" s="21">
        <v>10</v>
      </c>
      <c r="C44" s="21">
        <v>1</v>
      </c>
      <c r="D44" s="23">
        <v>4642.7</v>
      </c>
      <c r="E44" s="23">
        <v>3478.1</v>
      </c>
      <c r="F44" s="24">
        <v>0.74915458677062918</v>
      </c>
    </row>
    <row r="45" spans="1:6">
      <c r="A45" s="19" t="s">
        <v>350</v>
      </c>
      <c r="B45" s="21">
        <v>10</v>
      </c>
      <c r="C45" s="21">
        <v>3</v>
      </c>
      <c r="D45" s="23">
        <v>13497.1</v>
      </c>
      <c r="E45" s="23">
        <v>8464</v>
      </c>
      <c r="F45" s="24">
        <v>0.62709767283342344</v>
      </c>
    </row>
    <row r="46" spans="1:6">
      <c r="A46" s="19" t="s">
        <v>647</v>
      </c>
      <c r="B46" s="21">
        <v>10</v>
      </c>
      <c r="C46" s="21">
        <v>4</v>
      </c>
      <c r="D46" s="23">
        <v>9758.1</v>
      </c>
      <c r="E46" s="23">
        <v>3107.1</v>
      </c>
      <c r="F46" s="24">
        <v>0.3184123958557506</v>
      </c>
    </row>
    <row r="47" spans="1:6">
      <c r="A47" s="19" t="s">
        <v>347</v>
      </c>
      <c r="B47" s="21">
        <v>10</v>
      </c>
      <c r="C47" s="21">
        <v>6</v>
      </c>
      <c r="D47" s="23">
        <v>2192.1</v>
      </c>
      <c r="E47" s="23">
        <v>1618.9</v>
      </c>
      <c r="F47" s="24">
        <v>0.73851557866885642</v>
      </c>
    </row>
    <row r="48" spans="1:6" s="10" customFormat="1">
      <c r="A48" s="13" t="s">
        <v>342</v>
      </c>
      <c r="B48" s="15">
        <v>11</v>
      </c>
      <c r="C48" s="15">
        <v>0</v>
      </c>
      <c r="D48" s="17">
        <v>1057.4000000000001</v>
      </c>
      <c r="E48" s="17">
        <v>349.4</v>
      </c>
      <c r="F48" s="18">
        <v>0.3304331378853792</v>
      </c>
    </row>
    <row r="49" spans="1:6">
      <c r="A49" s="19" t="s">
        <v>341</v>
      </c>
      <c r="B49" s="21">
        <v>11</v>
      </c>
      <c r="C49" s="21">
        <v>1</v>
      </c>
      <c r="D49" s="23">
        <v>1057.4000000000001</v>
      </c>
      <c r="E49" s="23">
        <v>349.4</v>
      </c>
      <c r="F49" s="24">
        <v>0.3304331378853792</v>
      </c>
    </row>
    <row r="50" spans="1:6" s="10" customFormat="1">
      <c r="A50" s="13" t="s">
        <v>563</v>
      </c>
      <c r="B50" s="15">
        <v>12</v>
      </c>
      <c r="C50" s="15">
        <v>0</v>
      </c>
      <c r="D50" s="17">
        <v>2500</v>
      </c>
      <c r="E50" s="17">
        <v>2014.2</v>
      </c>
      <c r="F50" s="18">
        <v>0.80568000000000006</v>
      </c>
    </row>
    <row r="51" spans="1:6">
      <c r="A51" s="19" t="s">
        <v>562</v>
      </c>
      <c r="B51" s="21">
        <v>12</v>
      </c>
      <c r="C51" s="21">
        <v>2</v>
      </c>
      <c r="D51" s="23">
        <v>2500</v>
      </c>
      <c r="E51" s="23">
        <v>2014.2</v>
      </c>
      <c r="F51" s="24">
        <v>0.80568000000000006</v>
      </c>
    </row>
    <row r="52" spans="1:6" s="10" customFormat="1" ht="25.5">
      <c r="A52" s="13" t="s">
        <v>626</v>
      </c>
      <c r="B52" s="15">
        <v>13</v>
      </c>
      <c r="C52" s="15">
        <v>0</v>
      </c>
      <c r="D52" s="17">
        <v>1973.7</v>
      </c>
      <c r="E52" s="17">
        <v>17.2</v>
      </c>
      <c r="F52" s="18">
        <v>8.7145969498910666E-3</v>
      </c>
    </row>
    <row r="53" spans="1:6" ht="25.5">
      <c r="A53" s="19" t="s">
        <v>625</v>
      </c>
      <c r="B53" s="21">
        <v>13</v>
      </c>
      <c r="C53" s="21">
        <v>1</v>
      </c>
      <c r="D53" s="23">
        <v>1973.7</v>
      </c>
      <c r="E53" s="23">
        <v>17.2</v>
      </c>
      <c r="F53" s="24">
        <v>8.7145969498910666E-3</v>
      </c>
    </row>
    <row r="54" spans="1:6" s="10" customFormat="1" ht="38.25">
      <c r="A54" s="13" t="s">
        <v>620</v>
      </c>
      <c r="B54" s="15">
        <v>14</v>
      </c>
      <c r="C54" s="15">
        <v>0</v>
      </c>
      <c r="D54" s="17">
        <v>70883.199999999997</v>
      </c>
      <c r="E54" s="17">
        <v>49584.2</v>
      </c>
      <c r="F54" s="18">
        <v>0.69951977337366256</v>
      </c>
    </row>
    <row r="55" spans="1:6" ht="38.25">
      <c r="A55" s="19" t="s">
        <v>619</v>
      </c>
      <c r="B55" s="21">
        <v>14</v>
      </c>
      <c r="C55" s="21">
        <v>1</v>
      </c>
      <c r="D55" s="23">
        <v>62883.199999999997</v>
      </c>
      <c r="E55" s="23">
        <v>44636.7</v>
      </c>
      <c r="F55" s="24">
        <v>0.70983505928451474</v>
      </c>
    </row>
    <row r="56" spans="1:6">
      <c r="A56" s="19" t="s">
        <v>614</v>
      </c>
      <c r="B56" s="21">
        <v>14</v>
      </c>
      <c r="C56" s="21">
        <v>3</v>
      </c>
      <c r="D56" s="23">
        <v>8000</v>
      </c>
      <c r="E56" s="23">
        <v>4947.5</v>
      </c>
      <c r="F56" s="24">
        <v>0.61843749999999997</v>
      </c>
    </row>
    <row r="57" spans="1:6">
      <c r="A57" s="265" t="s">
        <v>803</v>
      </c>
      <c r="B57" s="266"/>
      <c r="C57" s="267"/>
      <c r="D57" s="17">
        <v>903031.1</v>
      </c>
      <c r="E57" s="17">
        <v>560765.9</v>
      </c>
      <c r="F57" s="18">
        <v>0.62098182443550398</v>
      </c>
    </row>
    <row r="58" spans="1:6" ht="25.5" customHeight="1">
      <c r="A58" s="12"/>
      <c r="B58" s="12"/>
      <c r="C58" s="12"/>
      <c r="D58" s="1"/>
      <c r="E58" s="1"/>
      <c r="F58" s="1"/>
    </row>
    <row r="59" spans="1:6" ht="13.15" customHeight="1">
      <c r="A59" s="1"/>
      <c r="B59" s="1"/>
      <c r="C59" s="1"/>
      <c r="D59" s="1"/>
      <c r="E59" s="1"/>
      <c r="F59" s="1"/>
    </row>
    <row r="61" spans="1:6" ht="15.75">
      <c r="A61" s="29" t="s">
        <v>808</v>
      </c>
      <c r="B61" s="30"/>
      <c r="C61" s="30"/>
      <c r="D61" s="30"/>
      <c r="E61" s="268" t="s">
        <v>809</v>
      </c>
      <c r="F61" s="268"/>
    </row>
  </sheetData>
  <mergeCells count="6">
    <mergeCell ref="E61:F61"/>
    <mergeCell ref="C4:E4"/>
    <mergeCell ref="A9:C9"/>
    <mergeCell ref="C3:F3"/>
    <mergeCell ref="A7:F7"/>
    <mergeCell ref="A57:C57"/>
  </mergeCells>
  <phoneticPr fontId="39" type="noConversion"/>
  <pageMargins left="0.78740157480314965" right="0.39370078740157483" top="0.78740157480314965" bottom="0.78740157480314965" header="0.51181102362204722" footer="0.51181102362204722"/>
  <pageSetup paperSize="9" scale="89" fitToHeight="0" orientation="portrait" r:id="rId1"/>
  <headerFooter differentFirst="1" alignWithMargins="0">
    <oddHeader>&amp;C&amp;P</oddHeader>
  </headerFooter>
  <rowBreaks count="1" manualBreakCount="1">
    <brk id="4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7"/>
  <sheetViews>
    <sheetView showGridLines="0" workbookViewId="0">
      <selection activeCell="F4" sqref="F4:H4"/>
    </sheetView>
  </sheetViews>
  <sheetFormatPr defaultColWidth="8.75" defaultRowHeight="12.75"/>
  <cols>
    <col min="1" max="1" width="39.875" style="2" customWidth="1"/>
    <col min="2" max="2" width="6.125" style="2" customWidth="1"/>
    <col min="3" max="3" width="7.25" style="2" customWidth="1"/>
    <col min="4" max="4" width="9.375" style="2" customWidth="1"/>
    <col min="5" max="5" width="11.25" style="2" customWidth="1"/>
    <col min="6" max="6" width="8.875" style="2" customWidth="1"/>
    <col min="7" max="7" width="9.625" style="2" customWidth="1"/>
    <col min="8" max="8" width="10.25" style="2" customWidth="1"/>
    <col min="9" max="9" width="11.125" style="2" customWidth="1"/>
    <col min="10" max="239" width="8.25" style="2" customWidth="1"/>
    <col min="240" max="16384" width="8.75" style="2"/>
  </cols>
  <sheetData>
    <row r="1" spans="1:9" ht="15">
      <c r="A1" s="25"/>
      <c r="B1" s="25"/>
      <c r="C1" s="25"/>
      <c r="D1" s="25"/>
      <c r="E1" s="25"/>
      <c r="F1" s="26" t="s">
        <v>804</v>
      </c>
      <c r="G1" s="27"/>
      <c r="H1" s="27"/>
      <c r="I1" s="27"/>
    </row>
    <row r="2" spans="1:9" ht="15">
      <c r="A2" s="25"/>
      <c r="B2" s="25"/>
      <c r="C2" s="25"/>
      <c r="D2" s="25"/>
      <c r="E2" s="25"/>
      <c r="F2" s="26" t="s">
        <v>805</v>
      </c>
      <c r="G2" s="27"/>
      <c r="H2" s="27"/>
      <c r="I2" s="27"/>
    </row>
    <row r="3" spans="1:9" ht="40.15" customHeight="1">
      <c r="A3" s="25"/>
      <c r="B3" s="25"/>
      <c r="C3" s="25"/>
      <c r="D3" s="25"/>
      <c r="E3" s="25"/>
      <c r="F3" s="278" t="s">
        <v>806</v>
      </c>
      <c r="G3" s="279"/>
      <c r="H3" s="279"/>
      <c r="I3" s="279"/>
    </row>
    <row r="4" spans="1:9" ht="15">
      <c r="A4" s="25"/>
      <c r="B4" s="25"/>
      <c r="C4" s="25"/>
      <c r="D4" s="25"/>
      <c r="E4" s="25"/>
      <c r="F4" s="273" t="s">
        <v>305</v>
      </c>
      <c r="G4" s="273"/>
      <c r="H4" s="273"/>
      <c r="I4" s="27"/>
    </row>
    <row r="7" spans="1:9" ht="32.450000000000003" customHeight="1">
      <c r="A7" s="280" t="s">
        <v>807</v>
      </c>
      <c r="B7" s="281"/>
      <c r="C7" s="281"/>
      <c r="D7" s="281"/>
      <c r="E7" s="281"/>
      <c r="F7" s="281"/>
      <c r="G7" s="281"/>
      <c r="H7" s="281"/>
      <c r="I7" s="281"/>
    </row>
    <row r="9" spans="1:9" ht="16.5" customHeight="1">
      <c r="A9" s="3"/>
      <c r="B9" s="4"/>
      <c r="C9" s="4"/>
      <c r="D9" s="4"/>
      <c r="E9" s="4"/>
      <c r="F9" s="4"/>
      <c r="G9" s="5"/>
      <c r="H9" s="5"/>
      <c r="I9" s="6" t="s">
        <v>794</v>
      </c>
    </row>
    <row r="10" spans="1:9" ht="19.149999999999999" customHeight="1">
      <c r="A10" s="282" t="s">
        <v>795</v>
      </c>
      <c r="B10" s="285" t="s">
        <v>796</v>
      </c>
      <c r="C10" s="286"/>
      <c r="D10" s="286"/>
      <c r="E10" s="286"/>
      <c r="F10" s="286"/>
      <c r="G10" s="282" t="s">
        <v>797</v>
      </c>
      <c r="H10" s="285" t="s">
        <v>793</v>
      </c>
      <c r="I10" s="282" t="s">
        <v>792</v>
      </c>
    </row>
    <row r="11" spans="1:9" ht="42.6" customHeight="1">
      <c r="A11" s="284"/>
      <c r="B11" s="7" t="s">
        <v>798</v>
      </c>
      <c r="C11" s="7" t="s">
        <v>799</v>
      </c>
      <c r="D11" s="7" t="s">
        <v>800</v>
      </c>
      <c r="E11" s="7" t="s">
        <v>801</v>
      </c>
      <c r="F11" s="7" t="s">
        <v>802</v>
      </c>
      <c r="G11" s="284"/>
      <c r="H11" s="284"/>
      <c r="I11" s="283"/>
    </row>
    <row r="12" spans="1:9" ht="12.75" customHeight="1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</row>
    <row r="13" spans="1:9" s="10" customFormat="1" ht="25.5">
      <c r="A13" s="13" t="s">
        <v>791</v>
      </c>
      <c r="B13" s="14">
        <v>904</v>
      </c>
      <c r="C13" s="15">
        <v>0</v>
      </c>
      <c r="D13" s="15">
        <v>0</v>
      </c>
      <c r="E13" s="16" t="s">
        <v>310</v>
      </c>
      <c r="F13" s="11" t="s">
        <v>310</v>
      </c>
      <c r="G13" s="17">
        <v>33850.199999999997</v>
      </c>
      <c r="H13" s="17">
        <v>23355.1</v>
      </c>
      <c r="I13" s="18">
        <v>0.68995456452251391</v>
      </c>
    </row>
    <row r="14" spans="1:9" s="10" customFormat="1">
      <c r="A14" s="13" t="s">
        <v>479</v>
      </c>
      <c r="B14" s="14">
        <v>904</v>
      </c>
      <c r="C14" s="15">
        <v>7</v>
      </c>
      <c r="D14" s="15">
        <v>0</v>
      </c>
      <c r="E14" s="16" t="s">
        <v>310</v>
      </c>
      <c r="F14" s="11" t="s">
        <v>310</v>
      </c>
      <c r="G14" s="17">
        <v>6228.9</v>
      </c>
      <c r="H14" s="17">
        <v>4705.7</v>
      </c>
      <c r="I14" s="18">
        <v>0.7554624412014963</v>
      </c>
    </row>
    <row r="15" spans="1:9" s="10" customFormat="1">
      <c r="A15" s="13" t="s">
        <v>714</v>
      </c>
      <c r="B15" s="14">
        <v>904</v>
      </c>
      <c r="C15" s="15">
        <v>7</v>
      </c>
      <c r="D15" s="15">
        <v>3</v>
      </c>
      <c r="E15" s="16" t="s">
        <v>310</v>
      </c>
      <c r="F15" s="11" t="s">
        <v>310</v>
      </c>
      <c r="G15" s="17">
        <v>6188.9</v>
      </c>
      <c r="H15" s="17">
        <v>4705.7</v>
      </c>
      <c r="I15" s="18">
        <v>0.76034513403028003</v>
      </c>
    </row>
    <row r="16" spans="1:9">
      <c r="A16" s="19" t="s">
        <v>713</v>
      </c>
      <c r="B16" s="20">
        <v>904</v>
      </c>
      <c r="C16" s="21">
        <v>7</v>
      </c>
      <c r="D16" s="21">
        <v>3</v>
      </c>
      <c r="E16" s="22" t="s">
        <v>712</v>
      </c>
      <c r="F16" s="9" t="s">
        <v>310</v>
      </c>
      <c r="G16" s="23">
        <v>6154.5</v>
      </c>
      <c r="H16" s="23">
        <v>4698.5</v>
      </c>
      <c r="I16" s="24">
        <v>0.76342513607929152</v>
      </c>
    </row>
    <row r="17" spans="1:9" ht="25.5">
      <c r="A17" s="19" t="s">
        <v>635</v>
      </c>
      <c r="B17" s="20">
        <v>904</v>
      </c>
      <c r="C17" s="21">
        <v>7</v>
      </c>
      <c r="D17" s="21">
        <v>3</v>
      </c>
      <c r="E17" s="22" t="s">
        <v>711</v>
      </c>
      <c r="F17" s="9" t="s">
        <v>310</v>
      </c>
      <c r="G17" s="23">
        <v>4354.5</v>
      </c>
      <c r="H17" s="23">
        <v>3470</v>
      </c>
      <c r="I17" s="24">
        <v>0.79687679412102419</v>
      </c>
    </row>
    <row r="18" spans="1:9" ht="63.75">
      <c r="A18" s="19" t="s">
        <v>309</v>
      </c>
      <c r="B18" s="20">
        <v>904</v>
      </c>
      <c r="C18" s="21">
        <v>7</v>
      </c>
      <c r="D18" s="21">
        <v>3</v>
      </c>
      <c r="E18" s="22" t="s">
        <v>711</v>
      </c>
      <c r="F18" s="9" t="s">
        <v>308</v>
      </c>
      <c r="G18" s="23">
        <v>3853</v>
      </c>
      <c r="H18" s="23">
        <v>3237.3</v>
      </c>
      <c r="I18" s="24">
        <v>0.84020243965740982</v>
      </c>
    </row>
    <row r="19" spans="1:9" ht="25.5">
      <c r="A19" s="19" t="s">
        <v>323</v>
      </c>
      <c r="B19" s="20">
        <v>904</v>
      </c>
      <c r="C19" s="21">
        <v>7</v>
      </c>
      <c r="D19" s="21">
        <v>3</v>
      </c>
      <c r="E19" s="22" t="s">
        <v>711</v>
      </c>
      <c r="F19" s="9" t="s">
        <v>322</v>
      </c>
      <c r="G19" s="23">
        <v>501.4</v>
      </c>
      <c r="H19" s="23">
        <v>232.6</v>
      </c>
      <c r="I19" s="24">
        <v>0.46390107698444355</v>
      </c>
    </row>
    <row r="20" spans="1:9">
      <c r="A20" s="19" t="s">
        <v>319</v>
      </c>
      <c r="B20" s="20">
        <v>904</v>
      </c>
      <c r="C20" s="21">
        <v>7</v>
      </c>
      <c r="D20" s="21">
        <v>3</v>
      </c>
      <c r="E20" s="22" t="s">
        <v>711</v>
      </c>
      <c r="F20" s="9" t="s">
        <v>317</v>
      </c>
      <c r="G20" s="23">
        <v>0.1</v>
      </c>
      <c r="H20" s="23">
        <v>0</v>
      </c>
      <c r="I20" s="24">
        <v>0</v>
      </c>
    </row>
    <row r="21" spans="1:9" ht="42" customHeight="1">
      <c r="A21" s="19" t="s">
        <v>311</v>
      </c>
      <c r="B21" s="20">
        <v>904</v>
      </c>
      <c r="C21" s="21">
        <v>7</v>
      </c>
      <c r="D21" s="21">
        <v>3</v>
      </c>
      <c r="E21" s="22" t="s">
        <v>710</v>
      </c>
      <c r="F21" s="9" t="s">
        <v>310</v>
      </c>
      <c r="G21" s="23">
        <v>1300</v>
      </c>
      <c r="H21" s="23">
        <v>728.6</v>
      </c>
      <c r="I21" s="24">
        <v>0.56046153846153846</v>
      </c>
    </row>
    <row r="22" spans="1:9" ht="63.75">
      <c r="A22" s="19" t="s">
        <v>309</v>
      </c>
      <c r="B22" s="20">
        <v>904</v>
      </c>
      <c r="C22" s="21">
        <v>7</v>
      </c>
      <c r="D22" s="21">
        <v>3</v>
      </c>
      <c r="E22" s="22" t="s">
        <v>710</v>
      </c>
      <c r="F22" s="9" t="s">
        <v>308</v>
      </c>
      <c r="G22" s="23">
        <v>1270</v>
      </c>
      <c r="H22" s="23">
        <v>724.3</v>
      </c>
      <c r="I22" s="24">
        <v>0.57031496062992126</v>
      </c>
    </row>
    <row r="23" spans="1:9" ht="25.5">
      <c r="A23" s="19" t="s">
        <v>323</v>
      </c>
      <c r="B23" s="20">
        <v>904</v>
      </c>
      <c r="C23" s="21">
        <v>7</v>
      </c>
      <c r="D23" s="21">
        <v>3</v>
      </c>
      <c r="E23" s="22" t="s">
        <v>710</v>
      </c>
      <c r="F23" s="9" t="s">
        <v>322</v>
      </c>
      <c r="G23" s="23">
        <v>30</v>
      </c>
      <c r="H23" s="23">
        <v>4.3</v>
      </c>
      <c r="I23" s="24">
        <v>0.14333333333333334</v>
      </c>
    </row>
    <row r="24" spans="1:9" ht="25.5">
      <c r="A24" s="19" t="s">
        <v>565</v>
      </c>
      <c r="B24" s="20">
        <v>904</v>
      </c>
      <c r="C24" s="21">
        <v>7</v>
      </c>
      <c r="D24" s="21">
        <v>3</v>
      </c>
      <c r="E24" s="22" t="s">
        <v>709</v>
      </c>
      <c r="F24" s="9" t="s">
        <v>310</v>
      </c>
      <c r="G24" s="23">
        <v>500</v>
      </c>
      <c r="H24" s="23">
        <v>500</v>
      </c>
      <c r="I24" s="24">
        <v>1</v>
      </c>
    </row>
    <row r="25" spans="1:9" ht="25.5">
      <c r="A25" s="19" t="s">
        <v>323</v>
      </c>
      <c r="B25" s="20">
        <v>904</v>
      </c>
      <c r="C25" s="21">
        <v>7</v>
      </c>
      <c r="D25" s="21">
        <v>3</v>
      </c>
      <c r="E25" s="22" t="s">
        <v>709</v>
      </c>
      <c r="F25" s="9" t="s">
        <v>322</v>
      </c>
      <c r="G25" s="23">
        <v>500</v>
      </c>
      <c r="H25" s="23">
        <v>500</v>
      </c>
      <c r="I25" s="24">
        <v>1</v>
      </c>
    </row>
    <row r="26" spans="1:9" ht="51">
      <c r="A26" s="19" t="s">
        <v>544</v>
      </c>
      <c r="B26" s="20">
        <v>904</v>
      </c>
      <c r="C26" s="21">
        <v>7</v>
      </c>
      <c r="D26" s="21">
        <v>3</v>
      </c>
      <c r="E26" s="22" t="s">
        <v>543</v>
      </c>
      <c r="F26" s="9" t="s">
        <v>310</v>
      </c>
      <c r="G26" s="23">
        <v>20</v>
      </c>
      <c r="H26" s="23">
        <v>0</v>
      </c>
      <c r="I26" s="24">
        <v>0</v>
      </c>
    </row>
    <row r="27" spans="1:9" ht="76.5">
      <c r="A27" s="19" t="s">
        <v>542</v>
      </c>
      <c r="B27" s="20">
        <v>904</v>
      </c>
      <c r="C27" s="21">
        <v>7</v>
      </c>
      <c r="D27" s="21">
        <v>3</v>
      </c>
      <c r="E27" s="22" t="s">
        <v>541</v>
      </c>
      <c r="F27" s="9" t="s">
        <v>310</v>
      </c>
      <c r="G27" s="23">
        <v>20</v>
      </c>
      <c r="H27" s="23">
        <v>0</v>
      </c>
      <c r="I27" s="24">
        <v>0</v>
      </c>
    </row>
    <row r="28" spans="1:9" ht="51">
      <c r="A28" s="19" t="s">
        <v>702</v>
      </c>
      <c r="B28" s="20">
        <v>904</v>
      </c>
      <c r="C28" s="21">
        <v>7</v>
      </c>
      <c r="D28" s="21">
        <v>3</v>
      </c>
      <c r="E28" s="22" t="s">
        <v>701</v>
      </c>
      <c r="F28" s="9" t="s">
        <v>310</v>
      </c>
      <c r="G28" s="23">
        <v>20</v>
      </c>
      <c r="H28" s="23">
        <v>0</v>
      </c>
      <c r="I28" s="24">
        <v>0</v>
      </c>
    </row>
    <row r="29" spans="1:9" ht="25.5">
      <c r="A29" s="19" t="s">
        <v>323</v>
      </c>
      <c r="B29" s="20">
        <v>904</v>
      </c>
      <c r="C29" s="21">
        <v>7</v>
      </c>
      <c r="D29" s="21">
        <v>3</v>
      </c>
      <c r="E29" s="22" t="s">
        <v>701</v>
      </c>
      <c r="F29" s="9" t="s">
        <v>322</v>
      </c>
      <c r="G29" s="23">
        <v>20</v>
      </c>
      <c r="H29" s="23">
        <v>0</v>
      </c>
      <c r="I29" s="24">
        <v>0</v>
      </c>
    </row>
    <row r="30" spans="1:9" ht="38.25">
      <c r="A30" s="19" t="s">
        <v>773</v>
      </c>
      <c r="B30" s="20">
        <v>904</v>
      </c>
      <c r="C30" s="21">
        <v>7</v>
      </c>
      <c r="D30" s="21">
        <v>3</v>
      </c>
      <c r="E30" s="22" t="s">
        <v>772</v>
      </c>
      <c r="F30" s="9" t="s">
        <v>310</v>
      </c>
      <c r="G30" s="23">
        <v>14.4</v>
      </c>
      <c r="H30" s="23">
        <v>7.2</v>
      </c>
      <c r="I30" s="24">
        <v>0.5</v>
      </c>
    </row>
    <row r="31" spans="1:9" ht="25.5">
      <c r="A31" s="19" t="s">
        <v>771</v>
      </c>
      <c r="B31" s="20">
        <v>904</v>
      </c>
      <c r="C31" s="21">
        <v>7</v>
      </c>
      <c r="D31" s="21">
        <v>3</v>
      </c>
      <c r="E31" s="22" t="s">
        <v>770</v>
      </c>
      <c r="F31" s="9" t="s">
        <v>310</v>
      </c>
      <c r="G31" s="23">
        <v>14.4</v>
      </c>
      <c r="H31" s="23">
        <v>7.2</v>
      </c>
      <c r="I31" s="24">
        <v>0.5</v>
      </c>
    </row>
    <row r="32" spans="1:9" ht="25.5">
      <c r="A32" s="19" t="s">
        <v>790</v>
      </c>
      <c r="B32" s="20">
        <v>904</v>
      </c>
      <c r="C32" s="21">
        <v>7</v>
      </c>
      <c r="D32" s="21">
        <v>3</v>
      </c>
      <c r="E32" s="22" t="s">
        <v>789</v>
      </c>
      <c r="F32" s="9" t="s">
        <v>310</v>
      </c>
      <c r="G32" s="23">
        <v>14.4</v>
      </c>
      <c r="H32" s="23">
        <v>7.2</v>
      </c>
      <c r="I32" s="24">
        <v>0.5</v>
      </c>
    </row>
    <row r="33" spans="1:9">
      <c r="A33" s="19" t="s">
        <v>321</v>
      </c>
      <c r="B33" s="20">
        <v>904</v>
      </c>
      <c r="C33" s="21">
        <v>7</v>
      </c>
      <c r="D33" s="21">
        <v>3</v>
      </c>
      <c r="E33" s="22" t="s">
        <v>789</v>
      </c>
      <c r="F33" s="9" t="s">
        <v>320</v>
      </c>
      <c r="G33" s="23">
        <v>14.4</v>
      </c>
      <c r="H33" s="23">
        <v>7.2</v>
      </c>
      <c r="I33" s="24">
        <v>0.5</v>
      </c>
    </row>
    <row r="34" spans="1:9" s="10" customFormat="1" ht="25.5">
      <c r="A34" s="13" t="s">
        <v>478</v>
      </c>
      <c r="B34" s="14">
        <v>904</v>
      </c>
      <c r="C34" s="15">
        <v>7</v>
      </c>
      <c r="D34" s="15">
        <v>5</v>
      </c>
      <c r="E34" s="16" t="s">
        <v>310</v>
      </c>
      <c r="F34" s="11" t="s">
        <v>310</v>
      </c>
      <c r="G34" s="17">
        <v>40</v>
      </c>
      <c r="H34" s="17">
        <v>0</v>
      </c>
      <c r="I34" s="18">
        <v>0</v>
      </c>
    </row>
    <row r="35" spans="1:9" ht="25.5">
      <c r="A35" s="19" t="s">
        <v>477</v>
      </c>
      <c r="B35" s="20">
        <v>904</v>
      </c>
      <c r="C35" s="21">
        <v>7</v>
      </c>
      <c r="D35" s="21">
        <v>5</v>
      </c>
      <c r="E35" s="22" t="s">
        <v>476</v>
      </c>
      <c r="F35" s="9" t="s">
        <v>310</v>
      </c>
      <c r="G35" s="23">
        <v>35</v>
      </c>
      <c r="H35" s="23">
        <v>0</v>
      </c>
      <c r="I35" s="24">
        <v>0</v>
      </c>
    </row>
    <row r="36" spans="1:9">
      <c r="A36" s="19" t="s">
        <v>475</v>
      </c>
      <c r="B36" s="20">
        <v>904</v>
      </c>
      <c r="C36" s="21">
        <v>7</v>
      </c>
      <c r="D36" s="21">
        <v>5</v>
      </c>
      <c r="E36" s="22" t="s">
        <v>474</v>
      </c>
      <c r="F36" s="9" t="s">
        <v>310</v>
      </c>
      <c r="G36" s="23">
        <v>35</v>
      </c>
      <c r="H36" s="23">
        <v>0</v>
      </c>
      <c r="I36" s="24">
        <v>0</v>
      </c>
    </row>
    <row r="37" spans="1:9">
      <c r="A37" s="19" t="s">
        <v>475</v>
      </c>
      <c r="B37" s="20">
        <v>904</v>
      </c>
      <c r="C37" s="21">
        <v>7</v>
      </c>
      <c r="D37" s="21">
        <v>5</v>
      </c>
      <c r="E37" s="22" t="s">
        <v>474</v>
      </c>
      <c r="F37" s="9" t="s">
        <v>310</v>
      </c>
      <c r="G37" s="23">
        <v>35</v>
      </c>
      <c r="H37" s="23">
        <v>0</v>
      </c>
      <c r="I37" s="24">
        <v>0</v>
      </c>
    </row>
    <row r="38" spans="1:9" ht="25.5">
      <c r="A38" s="19" t="s">
        <v>323</v>
      </c>
      <c r="B38" s="20">
        <v>904</v>
      </c>
      <c r="C38" s="21">
        <v>7</v>
      </c>
      <c r="D38" s="21">
        <v>5</v>
      </c>
      <c r="E38" s="22" t="s">
        <v>474</v>
      </c>
      <c r="F38" s="9" t="s">
        <v>322</v>
      </c>
      <c r="G38" s="23">
        <v>35</v>
      </c>
      <c r="H38" s="23">
        <v>0</v>
      </c>
      <c r="I38" s="24">
        <v>0</v>
      </c>
    </row>
    <row r="39" spans="1:9" ht="51">
      <c r="A39" s="19" t="s">
        <v>544</v>
      </c>
      <c r="B39" s="20">
        <v>904</v>
      </c>
      <c r="C39" s="21">
        <v>7</v>
      </c>
      <c r="D39" s="21">
        <v>5</v>
      </c>
      <c r="E39" s="22" t="s">
        <v>543</v>
      </c>
      <c r="F39" s="9" t="s">
        <v>310</v>
      </c>
      <c r="G39" s="23">
        <v>5</v>
      </c>
      <c r="H39" s="23">
        <v>0</v>
      </c>
      <c r="I39" s="24">
        <v>0</v>
      </c>
    </row>
    <row r="40" spans="1:9" ht="76.5">
      <c r="A40" s="19" t="s">
        <v>542</v>
      </c>
      <c r="B40" s="20">
        <v>904</v>
      </c>
      <c r="C40" s="21">
        <v>7</v>
      </c>
      <c r="D40" s="21">
        <v>5</v>
      </c>
      <c r="E40" s="22" t="s">
        <v>541</v>
      </c>
      <c r="F40" s="9" t="s">
        <v>310</v>
      </c>
      <c r="G40" s="23">
        <v>5</v>
      </c>
      <c r="H40" s="23">
        <v>0</v>
      </c>
      <c r="I40" s="24">
        <v>0</v>
      </c>
    </row>
    <row r="41" spans="1:9" ht="51">
      <c r="A41" s="19" t="s">
        <v>540</v>
      </c>
      <c r="B41" s="20">
        <v>904</v>
      </c>
      <c r="C41" s="21">
        <v>7</v>
      </c>
      <c r="D41" s="21">
        <v>5</v>
      </c>
      <c r="E41" s="22" t="s">
        <v>539</v>
      </c>
      <c r="F41" s="9" t="s">
        <v>310</v>
      </c>
      <c r="G41" s="23">
        <v>5</v>
      </c>
      <c r="H41" s="23">
        <v>0</v>
      </c>
      <c r="I41" s="24">
        <v>0</v>
      </c>
    </row>
    <row r="42" spans="1:9" ht="25.5">
      <c r="A42" s="19" t="s">
        <v>323</v>
      </c>
      <c r="B42" s="20">
        <v>904</v>
      </c>
      <c r="C42" s="21">
        <v>7</v>
      </c>
      <c r="D42" s="21">
        <v>5</v>
      </c>
      <c r="E42" s="22" t="s">
        <v>539</v>
      </c>
      <c r="F42" s="9" t="s">
        <v>322</v>
      </c>
      <c r="G42" s="23">
        <v>5</v>
      </c>
      <c r="H42" s="23">
        <v>0</v>
      </c>
      <c r="I42" s="24">
        <v>0</v>
      </c>
    </row>
    <row r="43" spans="1:9" ht="38.25">
      <c r="A43" s="19" t="s">
        <v>773</v>
      </c>
      <c r="B43" s="20">
        <v>904</v>
      </c>
      <c r="C43" s="21">
        <v>7</v>
      </c>
      <c r="D43" s="21">
        <v>5</v>
      </c>
      <c r="E43" s="22" t="s">
        <v>772</v>
      </c>
      <c r="F43" s="9" t="s">
        <v>310</v>
      </c>
      <c r="G43" s="23">
        <v>0</v>
      </c>
      <c r="H43" s="23">
        <v>0</v>
      </c>
      <c r="I43" s="24">
        <v>0</v>
      </c>
    </row>
    <row r="44" spans="1:9" ht="25.5">
      <c r="A44" s="19" t="s">
        <v>771</v>
      </c>
      <c r="B44" s="20">
        <v>904</v>
      </c>
      <c r="C44" s="21">
        <v>7</v>
      </c>
      <c r="D44" s="21">
        <v>5</v>
      </c>
      <c r="E44" s="22" t="s">
        <v>770</v>
      </c>
      <c r="F44" s="9" t="s">
        <v>310</v>
      </c>
      <c r="G44" s="23">
        <v>0</v>
      </c>
      <c r="H44" s="23">
        <v>0</v>
      </c>
      <c r="I44" s="24">
        <v>0</v>
      </c>
    </row>
    <row r="45" spans="1:9">
      <c r="A45" s="19" t="s">
        <v>788</v>
      </c>
      <c r="B45" s="20">
        <v>904</v>
      </c>
      <c r="C45" s="21">
        <v>7</v>
      </c>
      <c r="D45" s="21">
        <v>5</v>
      </c>
      <c r="E45" s="22" t="s">
        <v>787</v>
      </c>
      <c r="F45" s="9" t="s">
        <v>310</v>
      </c>
      <c r="G45" s="23">
        <v>0</v>
      </c>
      <c r="H45" s="23">
        <v>0</v>
      </c>
      <c r="I45" s="24">
        <v>0</v>
      </c>
    </row>
    <row r="46" spans="1:9" ht="25.5">
      <c r="A46" s="19" t="s">
        <v>323</v>
      </c>
      <c r="B46" s="20">
        <v>904</v>
      </c>
      <c r="C46" s="21">
        <v>7</v>
      </c>
      <c r="D46" s="21">
        <v>5</v>
      </c>
      <c r="E46" s="22" t="s">
        <v>787</v>
      </c>
      <c r="F46" s="9" t="s">
        <v>322</v>
      </c>
      <c r="G46" s="23">
        <v>0</v>
      </c>
      <c r="H46" s="23">
        <v>0</v>
      </c>
      <c r="I46" s="24">
        <v>0</v>
      </c>
    </row>
    <row r="47" spans="1:9" s="10" customFormat="1">
      <c r="A47" s="13" t="s">
        <v>569</v>
      </c>
      <c r="B47" s="14">
        <v>904</v>
      </c>
      <c r="C47" s="15">
        <v>8</v>
      </c>
      <c r="D47" s="15">
        <v>0</v>
      </c>
      <c r="E47" s="16" t="s">
        <v>310</v>
      </c>
      <c r="F47" s="11" t="s">
        <v>310</v>
      </c>
      <c r="G47" s="17">
        <v>27621.3</v>
      </c>
      <c r="H47" s="17">
        <v>18649.400000000001</v>
      </c>
      <c r="I47" s="18">
        <v>0.67518183430902967</v>
      </c>
    </row>
    <row r="48" spans="1:9" s="10" customFormat="1">
      <c r="A48" s="13" t="s">
        <v>568</v>
      </c>
      <c r="B48" s="14">
        <v>904</v>
      </c>
      <c r="C48" s="15">
        <v>8</v>
      </c>
      <c r="D48" s="15">
        <v>1</v>
      </c>
      <c r="E48" s="16" t="s">
        <v>310</v>
      </c>
      <c r="F48" s="11" t="s">
        <v>310</v>
      </c>
      <c r="G48" s="17">
        <v>26304.2</v>
      </c>
      <c r="H48" s="17">
        <v>17709.5</v>
      </c>
      <c r="I48" s="18">
        <v>0.67325750260414685</v>
      </c>
    </row>
    <row r="49" spans="1:9">
      <c r="A49" s="19" t="s">
        <v>786</v>
      </c>
      <c r="B49" s="20">
        <v>904</v>
      </c>
      <c r="C49" s="21">
        <v>8</v>
      </c>
      <c r="D49" s="21">
        <v>1</v>
      </c>
      <c r="E49" s="22" t="s">
        <v>785</v>
      </c>
      <c r="F49" s="9" t="s">
        <v>310</v>
      </c>
      <c r="G49" s="23">
        <v>8816.7000000000007</v>
      </c>
      <c r="H49" s="23">
        <v>5777.7</v>
      </c>
      <c r="I49" s="24">
        <v>0.65531321242641793</v>
      </c>
    </row>
    <row r="50" spans="1:9" ht="25.5">
      <c r="A50" s="19" t="s">
        <v>635</v>
      </c>
      <c r="B50" s="20">
        <v>904</v>
      </c>
      <c r="C50" s="21">
        <v>8</v>
      </c>
      <c r="D50" s="21">
        <v>1</v>
      </c>
      <c r="E50" s="22" t="s">
        <v>784</v>
      </c>
      <c r="F50" s="9" t="s">
        <v>310</v>
      </c>
      <c r="G50" s="23">
        <v>6626.7</v>
      </c>
      <c r="H50" s="23">
        <v>4431.8</v>
      </c>
      <c r="I50" s="24">
        <v>0.668779332095915</v>
      </c>
    </row>
    <row r="51" spans="1:9" ht="63.75">
      <c r="A51" s="19" t="s">
        <v>309</v>
      </c>
      <c r="B51" s="20">
        <v>904</v>
      </c>
      <c r="C51" s="21">
        <v>8</v>
      </c>
      <c r="D51" s="21">
        <v>1</v>
      </c>
      <c r="E51" s="22" t="s">
        <v>784</v>
      </c>
      <c r="F51" s="9" t="s">
        <v>308</v>
      </c>
      <c r="G51" s="23">
        <v>5863</v>
      </c>
      <c r="H51" s="23">
        <v>4022.9</v>
      </c>
      <c r="I51" s="24">
        <v>0.68615043493092276</v>
      </c>
    </row>
    <row r="52" spans="1:9" ht="25.5">
      <c r="A52" s="19" t="s">
        <v>323</v>
      </c>
      <c r="B52" s="20">
        <v>904</v>
      </c>
      <c r="C52" s="21">
        <v>8</v>
      </c>
      <c r="D52" s="21">
        <v>1</v>
      </c>
      <c r="E52" s="22" t="s">
        <v>784</v>
      </c>
      <c r="F52" s="9" t="s">
        <v>322</v>
      </c>
      <c r="G52" s="23">
        <v>741.4</v>
      </c>
      <c r="H52" s="23">
        <v>399</v>
      </c>
      <c r="I52" s="24">
        <v>0.53817102778527115</v>
      </c>
    </row>
    <row r="53" spans="1:9">
      <c r="A53" s="19" t="s">
        <v>319</v>
      </c>
      <c r="B53" s="20">
        <v>904</v>
      </c>
      <c r="C53" s="21">
        <v>8</v>
      </c>
      <c r="D53" s="21">
        <v>1</v>
      </c>
      <c r="E53" s="22" t="s">
        <v>784</v>
      </c>
      <c r="F53" s="9" t="s">
        <v>317</v>
      </c>
      <c r="G53" s="23">
        <v>22.3</v>
      </c>
      <c r="H53" s="23">
        <v>9.9</v>
      </c>
      <c r="I53" s="24">
        <v>0.44394618834080718</v>
      </c>
    </row>
    <row r="54" spans="1:9" ht="40.15" customHeight="1">
      <c r="A54" s="19" t="s">
        <v>311</v>
      </c>
      <c r="B54" s="20">
        <v>904</v>
      </c>
      <c r="C54" s="21">
        <v>8</v>
      </c>
      <c r="D54" s="21">
        <v>1</v>
      </c>
      <c r="E54" s="22" t="s">
        <v>783</v>
      </c>
      <c r="F54" s="9" t="s">
        <v>310</v>
      </c>
      <c r="G54" s="23">
        <v>2050</v>
      </c>
      <c r="H54" s="23">
        <v>1303.9000000000001</v>
      </c>
      <c r="I54" s="24">
        <v>0.63604878048780489</v>
      </c>
    </row>
    <row r="55" spans="1:9" ht="63.75">
      <c r="A55" s="19" t="s">
        <v>309</v>
      </c>
      <c r="B55" s="20">
        <v>904</v>
      </c>
      <c r="C55" s="21">
        <v>8</v>
      </c>
      <c r="D55" s="21">
        <v>1</v>
      </c>
      <c r="E55" s="22" t="s">
        <v>783</v>
      </c>
      <c r="F55" s="9" t="s">
        <v>308</v>
      </c>
      <c r="G55" s="23">
        <v>1900</v>
      </c>
      <c r="H55" s="23">
        <v>1277.5</v>
      </c>
      <c r="I55" s="24">
        <v>0.67236842105263162</v>
      </c>
    </row>
    <row r="56" spans="1:9" ht="25.5">
      <c r="A56" s="19" t="s">
        <v>323</v>
      </c>
      <c r="B56" s="20">
        <v>904</v>
      </c>
      <c r="C56" s="21">
        <v>8</v>
      </c>
      <c r="D56" s="21">
        <v>1</v>
      </c>
      <c r="E56" s="22" t="s">
        <v>783</v>
      </c>
      <c r="F56" s="9" t="s">
        <v>322</v>
      </c>
      <c r="G56" s="23">
        <v>150</v>
      </c>
      <c r="H56" s="23">
        <v>26.4</v>
      </c>
      <c r="I56" s="24">
        <v>0.17599999999999999</v>
      </c>
    </row>
    <row r="57" spans="1:9" ht="25.5">
      <c r="A57" s="19" t="s">
        <v>565</v>
      </c>
      <c r="B57" s="20">
        <v>904</v>
      </c>
      <c r="C57" s="21">
        <v>8</v>
      </c>
      <c r="D57" s="21">
        <v>1</v>
      </c>
      <c r="E57" s="22" t="s">
        <v>782</v>
      </c>
      <c r="F57" s="9" t="s">
        <v>310</v>
      </c>
      <c r="G57" s="23">
        <v>140</v>
      </c>
      <c r="H57" s="23">
        <v>42</v>
      </c>
      <c r="I57" s="24">
        <v>0.3</v>
      </c>
    </row>
    <row r="58" spans="1:9" ht="25.5">
      <c r="A58" s="19" t="s">
        <v>323</v>
      </c>
      <c r="B58" s="20">
        <v>904</v>
      </c>
      <c r="C58" s="21">
        <v>8</v>
      </c>
      <c r="D58" s="21">
        <v>1</v>
      </c>
      <c r="E58" s="22" t="s">
        <v>782</v>
      </c>
      <c r="F58" s="9" t="s">
        <v>322</v>
      </c>
      <c r="G58" s="23">
        <v>140</v>
      </c>
      <c r="H58" s="23">
        <v>42</v>
      </c>
      <c r="I58" s="24">
        <v>0.3</v>
      </c>
    </row>
    <row r="59" spans="1:9">
      <c r="A59" s="19" t="s">
        <v>781</v>
      </c>
      <c r="B59" s="20">
        <v>904</v>
      </c>
      <c r="C59" s="21">
        <v>8</v>
      </c>
      <c r="D59" s="21">
        <v>1</v>
      </c>
      <c r="E59" s="22" t="s">
        <v>780</v>
      </c>
      <c r="F59" s="9" t="s">
        <v>310</v>
      </c>
      <c r="G59" s="23">
        <v>1773.7</v>
      </c>
      <c r="H59" s="23">
        <v>1278.5</v>
      </c>
      <c r="I59" s="24">
        <v>0.72080960703613917</v>
      </c>
    </row>
    <row r="60" spans="1:9" ht="25.5">
      <c r="A60" s="19" t="s">
        <v>635</v>
      </c>
      <c r="B60" s="20">
        <v>904</v>
      </c>
      <c r="C60" s="21">
        <v>8</v>
      </c>
      <c r="D60" s="21">
        <v>1</v>
      </c>
      <c r="E60" s="22" t="s">
        <v>779</v>
      </c>
      <c r="F60" s="9" t="s">
        <v>310</v>
      </c>
      <c r="G60" s="23">
        <v>1753.7</v>
      </c>
      <c r="H60" s="23">
        <v>1270.8</v>
      </c>
      <c r="I60" s="24">
        <v>0.72463933397958602</v>
      </c>
    </row>
    <row r="61" spans="1:9" ht="63.75">
      <c r="A61" s="19" t="s">
        <v>309</v>
      </c>
      <c r="B61" s="20">
        <v>904</v>
      </c>
      <c r="C61" s="21">
        <v>8</v>
      </c>
      <c r="D61" s="21">
        <v>1</v>
      </c>
      <c r="E61" s="22" t="s">
        <v>779</v>
      </c>
      <c r="F61" s="9" t="s">
        <v>308</v>
      </c>
      <c r="G61" s="23">
        <v>1507.2</v>
      </c>
      <c r="H61" s="23">
        <v>1121.5999999999999</v>
      </c>
      <c r="I61" s="24">
        <v>0.74416135881104029</v>
      </c>
    </row>
    <row r="62" spans="1:9" ht="25.5">
      <c r="A62" s="19" t="s">
        <v>323</v>
      </c>
      <c r="B62" s="20">
        <v>904</v>
      </c>
      <c r="C62" s="21">
        <v>8</v>
      </c>
      <c r="D62" s="21">
        <v>1</v>
      </c>
      <c r="E62" s="22" t="s">
        <v>779</v>
      </c>
      <c r="F62" s="9" t="s">
        <v>322</v>
      </c>
      <c r="G62" s="23">
        <v>239</v>
      </c>
      <c r="H62" s="23">
        <v>145.4</v>
      </c>
      <c r="I62" s="24">
        <v>0.60836820083682008</v>
      </c>
    </row>
    <row r="63" spans="1:9">
      <c r="A63" s="19" t="s">
        <v>319</v>
      </c>
      <c r="B63" s="20">
        <v>904</v>
      </c>
      <c r="C63" s="21">
        <v>8</v>
      </c>
      <c r="D63" s="21">
        <v>1</v>
      </c>
      <c r="E63" s="22" t="s">
        <v>779</v>
      </c>
      <c r="F63" s="9" t="s">
        <v>317</v>
      </c>
      <c r="G63" s="23">
        <v>7.5</v>
      </c>
      <c r="H63" s="23">
        <v>3.8</v>
      </c>
      <c r="I63" s="24">
        <v>0.5066666666666666</v>
      </c>
    </row>
    <row r="64" spans="1:9" ht="41.45" customHeight="1">
      <c r="A64" s="19" t="s">
        <v>311</v>
      </c>
      <c r="B64" s="20">
        <v>904</v>
      </c>
      <c r="C64" s="21">
        <v>8</v>
      </c>
      <c r="D64" s="21">
        <v>1</v>
      </c>
      <c r="E64" s="22" t="s">
        <v>778</v>
      </c>
      <c r="F64" s="9" t="s">
        <v>310</v>
      </c>
      <c r="G64" s="23">
        <v>20</v>
      </c>
      <c r="H64" s="23">
        <v>7.7</v>
      </c>
      <c r="I64" s="24">
        <v>0.38500000000000001</v>
      </c>
    </row>
    <row r="65" spans="1:9" ht="25.5">
      <c r="A65" s="19" t="s">
        <v>323</v>
      </c>
      <c r="B65" s="20">
        <v>904</v>
      </c>
      <c r="C65" s="21">
        <v>8</v>
      </c>
      <c r="D65" s="21">
        <v>1</v>
      </c>
      <c r="E65" s="22" t="s">
        <v>778</v>
      </c>
      <c r="F65" s="9" t="s">
        <v>322</v>
      </c>
      <c r="G65" s="23">
        <v>20</v>
      </c>
      <c r="H65" s="23">
        <v>7.7</v>
      </c>
      <c r="I65" s="24">
        <v>0.38500000000000001</v>
      </c>
    </row>
    <row r="66" spans="1:9">
      <c r="A66" s="19" t="s">
        <v>567</v>
      </c>
      <c r="B66" s="20">
        <v>904</v>
      </c>
      <c r="C66" s="21">
        <v>8</v>
      </c>
      <c r="D66" s="21">
        <v>1</v>
      </c>
      <c r="E66" s="22" t="s">
        <v>566</v>
      </c>
      <c r="F66" s="9" t="s">
        <v>310</v>
      </c>
      <c r="G66" s="23">
        <v>14569.3</v>
      </c>
      <c r="H66" s="23">
        <v>10148.299999999999</v>
      </c>
      <c r="I66" s="24">
        <v>0.69655371225796703</v>
      </c>
    </row>
    <row r="67" spans="1:9" ht="25.5">
      <c r="A67" s="19" t="s">
        <v>635</v>
      </c>
      <c r="B67" s="20">
        <v>904</v>
      </c>
      <c r="C67" s="21">
        <v>8</v>
      </c>
      <c r="D67" s="21">
        <v>1</v>
      </c>
      <c r="E67" s="22" t="s">
        <v>777</v>
      </c>
      <c r="F67" s="9" t="s">
        <v>310</v>
      </c>
      <c r="G67" s="23">
        <v>8645.2999999999993</v>
      </c>
      <c r="H67" s="23">
        <v>5791.6</v>
      </c>
      <c r="I67" s="24">
        <v>0.66991313199079283</v>
      </c>
    </row>
    <row r="68" spans="1:9" ht="63.75">
      <c r="A68" s="19" t="s">
        <v>309</v>
      </c>
      <c r="B68" s="20">
        <v>904</v>
      </c>
      <c r="C68" s="21">
        <v>8</v>
      </c>
      <c r="D68" s="21">
        <v>1</v>
      </c>
      <c r="E68" s="22" t="s">
        <v>777</v>
      </c>
      <c r="F68" s="9" t="s">
        <v>308</v>
      </c>
      <c r="G68" s="23">
        <v>7573.8</v>
      </c>
      <c r="H68" s="23">
        <v>5324.8</v>
      </c>
      <c r="I68" s="24">
        <v>0.7030552694816341</v>
      </c>
    </row>
    <row r="69" spans="1:9" ht="25.5">
      <c r="A69" s="19" t="s">
        <v>323</v>
      </c>
      <c r="B69" s="20">
        <v>904</v>
      </c>
      <c r="C69" s="21">
        <v>8</v>
      </c>
      <c r="D69" s="21">
        <v>1</v>
      </c>
      <c r="E69" s="22" t="s">
        <v>777</v>
      </c>
      <c r="F69" s="9" t="s">
        <v>322</v>
      </c>
      <c r="G69" s="23">
        <v>1060.3</v>
      </c>
      <c r="H69" s="23">
        <v>462.7</v>
      </c>
      <c r="I69" s="24">
        <v>0.43638592851079883</v>
      </c>
    </row>
    <row r="70" spans="1:9">
      <c r="A70" s="19" t="s">
        <v>319</v>
      </c>
      <c r="B70" s="20">
        <v>904</v>
      </c>
      <c r="C70" s="21">
        <v>8</v>
      </c>
      <c r="D70" s="21">
        <v>1</v>
      </c>
      <c r="E70" s="22" t="s">
        <v>777</v>
      </c>
      <c r="F70" s="9" t="s">
        <v>317</v>
      </c>
      <c r="G70" s="23">
        <v>11.2</v>
      </c>
      <c r="H70" s="23">
        <v>4.0999999999999996</v>
      </c>
      <c r="I70" s="24">
        <v>0.36607142857142855</v>
      </c>
    </row>
    <row r="71" spans="1:9" ht="43.15" customHeight="1">
      <c r="A71" s="19" t="s">
        <v>311</v>
      </c>
      <c r="B71" s="20">
        <v>904</v>
      </c>
      <c r="C71" s="21">
        <v>8</v>
      </c>
      <c r="D71" s="21">
        <v>1</v>
      </c>
      <c r="E71" s="22" t="s">
        <v>776</v>
      </c>
      <c r="F71" s="9" t="s">
        <v>310</v>
      </c>
      <c r="G71" s="23">
        <v>5580</v>
      </c>
      <c r="H71" s="23">
        <v>4012.7</v>
      </c>
      <c r="I71" s="24">
        <v>0.71912186379928311</v>
      </c>
    </row>
    <row r="72" spans="1:9" ht="63.75">
      <c r="A72" s="19" t="s">
        <v>309</v>
      </c>
      <c r="B72" s="20">
        <v>904</v>
      </c>
      <c r="C72" s="21">
        <v>8</v>
      </c>
      <c r="D72" s="21">
        <v>1</v>
      </c>
      <c r="E72" s="22" t="s">
        <v>776</v>
      </c>
      <c r="F72" s="9" t="s">
        <v>308</v>
      </c>
      <c r="G72" s="23">
        <v>5400</v>
      </c>
      <c r="H72" s="23">
        <v>3920.9</v>
      </c>
      <c r="I72" s="24">
        <v>0.72609259259259262</v>
      </c>
    </row>
    <row r="73" spans="1:9" ht="25.5">
      <c r="A73" s="19" t="s">
        <v>323</v>
      </c>
      <c r="B73" s="20">
        <v>904</v>
      </c>
      <c r="C73" s="21">
        <v>8</v>
      </c>
      <c r="D73" s="21">
        <v>1</v>
      </c>
      <c r="E73" s="22" t="s">
        <v>776</v>
      </c>
      <c r="F73" s="9" t="s">
        <v>322</v>
      </c>
      <c r="G73" s="23">
        <v>180</v>
      </c>
      <c r="H73" s="23">
        <v>91.8</v>
      </c>
      <c r="I73" s="24">
        <v>0.51</v>
      </c>
    </row>
    <row r="74" spans="1:9" ht="25.5">
      <c r="A74" s="19" t="s">
        <v>565</v>
      </c>
      <c r="B74" s="20">
        <v>904</v>
      </c>
      <c r="C74" s="21">
        <v>8</v>
      </c>
      <c r="D74" s="21">
        <v>1</v>
      </c>
      <c r="E74" s="22" t="s">
        <v>564</v>
      </c>
      <c r="F74" s="9" t="s">
        <v>310</v>
      </c>
      <c r="G74" s="23">
        <v>344</v>
      </c>
      <c r="H74" s="23">
        <v>344</v>
      </c>
      <c r="I74" s="24">
        <v>1</v>
      </c>
    </row>
    <row r="75" spans="1:9" ht="25.5">
      <c r="A75" s="19" t="s">
        <v>323</v>
      </c>
      <c r="B75" s="20">
        <v>904</v>
      </c>
      <c r="C75" s="21">
        <v>8</v>
      </c>
      <c r="D75" s="21">
        <v>1</v>
      </c>
      <c r="E75" s="22" t="s">
        <v>564</v>
      </c>
      <c r="F75" s="9" t="s">
        <v>322</v>
      </c>
      <c r="G75" s="23">
        <v>344</v>
      </c>
      <c r="H75" s="23">
        <v>344</v>
      </c>
      <c r="I75" s="24">
        <v>1</v>
      </c>
    </row>
    <row r="76" spans="1:9" ht="51">
      <c r="A76" s="19" t="s">
        <v>544</v>
      </c>
      <c r="B76" s="20">
        <v>904</v>
      </c>
      <c r="C76" s="21">
        <v>8</v>
      </c>
      <c r="D76" s="21">
        <v>1</v>
      </c>
      <c r="E76" s="22" t="s">
        <v>543</v>
      </c>
      <c r="F76" s="9" t="s">
        <v>310</v>
      </c>
      <c r="G76" s="23">
        <v>267</v>
      </c>
      <c r="H76" s="23">
        <v>36.5</v>
      </c>
      <c r="I76" s="24">
        <v>0.13670411985018727</v>
      </c>
    </row>
    <row r="77" spans="1:9" ht="76.5">
      <c r="A77" s="19" t="s">
        <v>542</v>
      </c>
      <c r="B77" s="20">
        <v>904</v>
      </c>
      <c r="C77" s="21">
        <v>8</v>
      </c>
      <c r="D77" s="21">
        <v>1</v>
      </c>
      <c r="E77" s="22" t="s">
        <v>541</v>
      </c>
      <c r="F77" s="9" t="s">
        <v>310</v>
      </c>
      <c r="G77" s="23">
        <v>267</v>
      </c>
      <c r="H77" s="23">
        <v>36.5</v>
      </c>
      <c r="I77" s="24">
        <v>0.13670411985018727</v>
      </c>
    </row>
    <row r="78" spans="1:9" ht="51">
      <c r="A78" s="19" t="s">
        <v>702</v>
      </c>
      <c r="B78" s="20">
        <v>904</v>
      </c>
      <c r="C78" s="21">
        <v>8</v>
      </c>
      <c r="D78" s="21">
        <v>1</v>
      </c>
      <c r="E78" s="22" t="s">
        <v>701</v>
      </c>
      <c r="F78" s="9" t="s">
        <v>310</v>
      </c>
      <c r="G78" s="23">
        <v>247</v>
      </c>
      <c r="H78" s="23">
        <v>36.5</v>
      </c>
      <c r="I78" s="24">
        <v>0.14777327935222673</v>
      </c>
    </row>
    <row r="79" spans="1:9" ht="25.5">
      <c r="A79" s="19" t="s">
        <v>323</v>
      </c>
      <c r="B79" s="20">
        <v>904</v>
      </c>
      <c r="C79" s="21">
        <v>8</v>
      </c>
      <c r="D79" s="21">
        <v>1</v>
      </c>
      <c r="E79" s="22" t="s">
        <v>701</v>
      </c>
      <c r="F79" s="9" t="s">
        <v>322</v>
      </c>
      <c r="G79" s="23">
        <v>247</v>
      </c>
      <c r="H79" s="23">
        <v>36.5</v>
      </c>
      <c r="I79" s="24">
        <v>0.14777327935222673</v>
      </c>
    </row>
    <row r="80" spans="1:9" ht="51">
      <c r="A80" s="19" t="s">
        <v>775</v>
      </c>
      <c r="B80" s="20">
        <v>904</v>
      </c>
      <c r="C80" s="21">
        <v>8</v>
      </c>
      <c r="D80" s="21">
        <v>1</v>
      </c>
      <c r="E80" s="22" t="s">
        <v>774</v>
      </c>
      <c r="F80" s="9" t="s">
        <v>310</v>
      </c>
      <c r="G80" s="23">
        <v>20</v>
      </c>
      <c r="H80" s="23">
        <v>0</v>
      </c>
      <c r="I80" s="24">
        <v>0</v>
      </c>
    </row>
    <row r="81" spans="1:9" ht="25.5">
      <c r="A81" s="19" t="s">
        <v>323</v>
      </c>
      <c r="B81" s="20">
        <v>904</v>
      </c>
      <c r="C81" s="21">
        <v>8</v>
      </c>
      <c r="D81" s="21">
        <v>1</v>
      </c>
      <c r="E81" s="22" t="s">
        <v>774</v>
      </c>
      <c r="F81" s="9" t="s">
        <v>322</v>
      </c>
      <c r="G81" s="23">
        <v>20</v>
      </c>
      <c r="H81" s="23">
        <v>0</v>
      </c>
      <c r="I81" s="24">
        <v>0</v>
      </c>
    </row>
    <row r="82" spans="1:9" ht="38.25">
      <c r="A82" s="19" t="s">
        <v>773</v>
      </c>
      <c r="B82" s="20">
        <v>904</v>
      </c>
      <c r="C82" s="21">
        <v>8</v>
      </c>
      <c r="D82" s="21">
        <v>1</v>
      </c>
      <c r="E82" s="22" t="s">
        <v>772</v>
      </c>
      <c r="F82" s="9" t="s">
        <v>310</v>
      </c>
      <c r="G82" s="23">
        <v>877.5</v>
      </c>
      <c r="H82" s="23">
        <v>468.6</v>
      </c>
      <c r="I82" s="24">
        <v>0.53401709401709407</v>
      </c>
    </row>
    <row r="83" spans="1:9" ht="25.5">
      <c r="A83" s="19" t="s">
        <v>771</v>
      </c>
      <c r="B83" s="20">
        <v>904</v>
      </c>
      <c r="C83" s="21">
        <v>8</v>
      </c>
      <c r="D83" s="21">
        <v>1</v>
      </c>
      <c r="E83" s="22" t="s">
        <v>770</v>
      </c>
      <c r="F83" s="9" t="s">
        <v>310</v>
      </c>
      <c r="G83" s="23">
        <v>877.5</v>
      </c>
      <c r="H83" s="23">
        <v>468.6</v>
      </c>
      <c r="I83" s="24">
        <v>0.53401709401709407</v>
      </c>
    </row>
    <row r="84" spans="1:9" ht="63.75">
      <c r="A84" s="19" t="s">
        <v>769</v>
      </c>
      <c r="B84" s="20">
        <v>904</v>
      </c>
      <c r="C84" s="21">
        <v>8</v>
      </c>
      <c r="D84" s="21">
        <v>1</v>
      </c>
      <c r="E84" s="22" t="s">
        <v>768</v>
      </c>
      <c r="F84" s="9" t="s">
        <v>310</v>
      </c>
      <c r="G84" s="23">
        <v>150.4</v>
      </c>
      <c r="H84" s="23">
        <v>0</v>
      </c>
      <c r="I84" s="24">
        <v>0</v>
      </c>
    </row>
    <row r="85" spans="1:9" ht="25.5">
      <c r="A85" s="19" t="s">
        <v>323</v>
      </c>
      <c r="B85" s="20">
        <v>904</v>
      </c>
      <c r="C85" s="21">
        <v>8</v>
      </c>
      <c r="D85" s="21">
        <v>1</v>
      </c>
      <c r="E85" s="22" t="s">
        <v>768</v>
      </c>
      <c r="F85" s="9" t="s">
        <v>322</v>
      </c>
      <c r="G85" s="23">
        <v>150.4</v>
      </c>
      <c r="H85" s="23">
        <v>0</v>
      </c>
      <c r="I85" s="24">
        <v>0</v>
      </c>
    </row>
    <row r="86" spans="1:9" ht="25.5">
      <c r="A86" s="19" t="s">
        <v>767</v>
      </c>
      <c r="B86" s="20">
        <v>904</v>
      </c>
      <c r="C86" s="21">
        <v>8</v>
      </c>
      <c r="D86" s="21">
        <v>1</v>
      </c>
      <c r="E86" s="22" t="s">
        <v>766</v>
      </c>
      <c r="F86" s="9" t="s">
        <v>310</v>
      </c>
      <c r="G86" s="23">
        <v>222.1</v>
      </c>
      <c r="H86" s="23">
        <v>136</v>
      </c>
      <c r="I86" s="24">
        <v>0.61233678523187751</v>
      </c>
    </row>
    <row r="87" spans="1:9" ht="25.5">
      <c r="A87" s="19" t="s">
        <v>323</v>
      </c>
      <c r="B87" s="20">
        <v>904</v>
      </c>
      <c r="C87" s="21">
        <v>8</v>
      </c>
      <c r="D87" s="21">
        <v>1</v>
      </c>
      <c r="E87" s="22" t="s">
        <v>766</v>
      </c>
      <c r="F87" s="9" t="s">
        <v>322</v>
      </c>
      <c r="G87" s="23">
        <v>222.1</v>
      </c>
      <c r="H87" s="23">
        <v>136</v>
      </c>
      <c r="I87" s="24">
        <v>0.61233678523187751</v>
      </c>
    </row>
    <row r="88" spans="1:9" ht="44.45" customHeight="1">
      <c r="A88" s="19" t="s">
        <v>765</v>
      </c>
      <c r="B88" s="20">
        <v>904</v>
      </c>
      <c r="C88" s="21">
        <v>8</v>
      </c>
      <c r="D88" s="21">
        <v>1</v>
      </c>
      <c r="E88" s="22" t="s">
        <v>764</v>
      </c>
      <c r="F88" s="9" t="s">
        <v>310</v>
      </c>
      <c r="G88" s="23">
        <v>246</v>
      </c>
      <c r="H88" s="23">
        <v>141.5</v>
      </c>
      <c r="I88" s="24">
        <v>0.57520325203252032</v>
      </c>
    </row>
    <row r="89" spans="1:9" ht="25.5">
      <c r="A89" s="19" t="s">
        <v>323</v>
      </c>
      <c r="B89" s="20">
        <v>904</v>
      </c>
      <c r="C89" s="21">
        <v>8</v>
      </c>
      <c r="D89" s="21">
        <v>1</v>
      </c>
      <c r="E89" s="22" t="s">
        <v>764</v>
      </c>
      <c r="F89" s="9" t="s">
        <v>322</v>
      </c>
      <c r="G89" s="23">
        <v>246</v>
      </c>
      <c r="H89" s="23">
        <v>141.5</v>
      </c>
      <c r="I89" s="24">
        <v>0.57520325203252032</v>
      </c>
    </row>
    <row r="90" spans="1:9" ht="25.5">
      <c r="A90" s="19" t="s">
        <v>763</v>
      </c>
      <c r="B90" s="20">
        <v>904</v>
      </c>
      <c r="C90" s="21">
        <v>8</v>
      </c>
      <c r="D90" s="21">
        <v>1</v>
      </c>
      <c r="E90" s="22" t="s">
        <v>762</v>
      </c>
      <c r="F90" s="9" t="s">
        <v>310</v>
      </c>
      <c r="G90" s="23">
        <v>259</v>
      </c>
      <c r="H90" s="23">
        <v>191.1</v>
      </c>
      <c r="I90" s="24">
        <v>0.73783783783783785</v>
      </c>
    </row>
    <row r="91" spans="1:9" ht="25.5">
      <c r="A91" s="19" t="s">
        <v>323</v>
      </c>
      <c r="B91" s="20">
        <v>904</v>
      </c>
      <c r="C91" s="21">
        <v>8</v>
      </c>
      <c r="D91" s="21">
        <v>1</v>
      </c>
      <c r="E91" s="22" t="s">
        <v>762</v>
      </c>
      <c r="F91" s="9" t="s">
        <v>322</v>
      </c>
      <c r="G91" s="23">
        <v>259</v>
      </c>
      <c r="H91" s="23">
        <v>191.1</v>
      </c>
      <c r="I91" s="24">
        <v>0.73783783783783785</v>
      </c>
    </row>
    <row r="92" spans="1:9" s="10" customFormat="1" ht="25.5">
      <c r="A92" s="13" t="s">
        <v>761</v>
      </c>
      <c r="B92" s="14">
        <v>904</v>
      </c>
      <c r="C92" s="15">
        <v>8</v>
      </c>
      <c r="D92" s="15">
        <v>4</v>
      </c>
      <c r="E92" s="16" t="s">
        <v>310</v>
      </c>
      <c r="F92" s="11" t="s">
        <v>310</v>
      </c>
      <c r="G92" s="17">
        <v>1317.1</v>
      </c>
      <c r="H92" s="17">
        <v>939.8</v>
      </c>
      <c r="I92" s="18">
        <v>0.71353731683243493</v>
      </c>
    </row>
    <row r="93" spans="1:9" ht="25.5">
      <c r="A93" s="19" t="s">
        <v>327</v>
      </c>
      <c r="B93" s="20">
        <v>904</v>
      </c>
      <c r="C93" s="21">
        <v>8</v>
      </c>
      <c r="D93" s="21">
        <v>4</v>
      </c>
      <c r="E93" s="22" t="s">
        <v>326</v>
      </c>
      <c r="F93" s="9" t="s">
        <v>310</v>
      </c>
      <c r="G93" s="23">
        <v>1317.1</v>
      </c>
      <c r="H93" s="23">
        <v>939.8</v>
      </c>
      <c r="I93" s="24">
        <v>0.71353731683243493</v>
      </c>
    </row>
    <row r="94" spans="1:9">
      <c r="A94" s="19" t="s">
        <v>325</v>
      </c>
      <c r="B94" s="20">
        <v>904</v>
      </c>
      <c r="C94" s="21">
        <v>8</v>
      </c>
      <c r="D94" s="21">
        <v>4</v>
      </c>
      <c r="E94" s="22" t="s">
        <v>324</v>
      </c>
      <c r="F94" s="9" t="s">
        <v>310</v>
      </c>
      <c r="G94" s="23">
        <v>1317.1</v>
      </c>
      <c r="H94" s="23">
        <v>939.8</v>
      </c>
      <c r="I94" s="24">
        <v>0.71353731683243493</v>
      </c>
    </row>
    <row r="95" spans="1:9" ht="25.5">
      <c r="A95" s="19" t="s">
        <v>313</v>
      </c>
      <c r="B95" s="20">
        <v>904</v>
      </c>
      <c r="C95" s="21">
        <v>8</v>
      </c>
      <c r="D95" s="21">
        <v>4</v>
      </c>
      <c r="E95" s="22" t="s">
        <v>318</v>
      </c>
      <c r="F95" s="9" t="s">
        <v>310</v>
      </c>
      <c r="G95" s="23">
        <v>877.1</v>
      </c>
      <c r="H95" s="23">
        <v>624.29999999999995</v>
      </c>
      <c r="I95" s="24">
        <v>0.71177744840953139</v>
      </c>
    </row>
    <row r="96" spans="1:9" ht="63.75">
      <c r="A96" s="19" t="s">
        <v>309</v>
      </c>
      <c r="B96" s="20">
        <v>904</v>
      </c>
      <c r="C96" s="21">
        <v>8</v>
      </c>
      <c r="D96" s="21">
        <v>4</v>
      </c>
      <c r="E96" s="22" t="s">
        <v>318</v>
      </c>
      <c r="F96" s="9" t="s">
        <v>308</v>
      </c>
      <c r="G96" s="23">
        <v>874.2</v>
      </c>
      <c r="H96" s="23">
        <v>624.20000000000005</v>
      </c>
      <c r="I96" s="24">
        <v>0.71402425074353693</v>
      </c>
    </row>
    <row r="97" spans="1:9" ht="25.5">
      <c r="A97" s="19" t="s">
        <v>323</v>
      </c>
      <c r="B97" s="20">
        <v>904</v>
      </c>
      <c r="C97" s="21">
        <v>8</v>
      </c>
      <c r="D97" s="21">
        <v>4</v>
      </c>
      <c r="E97" s="22" t="s">
        <v>318</v>
      </c>
      <c r="F97" s="9" t="s">
        <v>322</v>
      </c>
      <c r="G97" s="23">
        <v>2.9</v>
      </c>
      <c r="H97" s="23">
        <v>0</v>
      </c>
      <c r="I97" s="24">
        <v>0</v>
      </c>
    </row>
    <row r="98" spans="1:9">
      <c r="A98" s="19" t="s">
        <v>319</v>
      </c>
      <c r="B98" s="20">
        <v>904</v>
      </c>
      <c r="C98" s="21">
        <v>8</v>
      </c>
      <c r="D98" s="21">
        <v>4</v>
      </c>
      <c r="E98" s="22" t="s">
        <v>318</v>
      </c>
      <c r="F98" s="9" t="s">
        <v>317</v>
      </c>
      <c r="G98" s="23">
        <v>0</v>
      </c>
      <c r="H98" s="23">
        <v>0</v>
      </c>
      <c r="I98" s="24">
        <v>0</v>
      </c>
    </row>
    <row r="99" spans="1:9" ht="45.6" customHeight="1">
      <c r="A99" s="19" t="s">
        <v>311</v>
      </c>
      <c r="B99" s="20">
        <v>904</v>
      </c>
      <c r="C99" s="21">
        <v>8</v>
      </c>
      <c r="D99" s="21">
        <v>4</v>
      </c>
      <c r="E99" s="22" t="s">
        <v>316</v>
      </c>
      <c r="F99" s="9" t="s">
        <v>310</v>
      </c>
      <c r="G99" s="23">
        <v>440</v>
      </c>
      <c r="H99" s="23">
        <v>315.60000000000002</v>
      </c>
      <c r="I99" s="24">
        <v>0.71727272727272728</v>
      </c>
    </row>
    <row r="100" spans="1:9" ht="63.75">
      <c r="A100" s="19" t="s">
        <v>309</v>
      </c>
      <c r="B100" s="20">
        <v>904</v>
      </c>
      <c r="C100" s="21">
        <v>8</v>
      </c>
      <c r="D100" s="21">
        <v>4</v>
      </c>
      <c r="E100" s="22" t="s">
        <v>316</v>
      </c>
      <c r="F100" s="9" t="s">
        <v>308</v>
      </c>
      <c r="G100" s="23">
        <v>440</v>
      </c>
      <c r="H100" s="23">
        <v>315.60000000000002</v>
      </c>
      <c r="I100" s="24">
        <v>0.71727272727272728</v>
      </c>
    </row>
    <row r="101" spans="1:9" s="10" customFormat="1">
      <c r="A101" s="13" t="s">
        <v>760</v>
      </c>
      <c r="B101" s="14">
        <v>907</v>
      </c>
      <c r="C101" s="15">
        <v>0</v>
      </c>
      <c r="D101" s="15">
        <v>0</v>
      </c>
      <c r="E101" s="16" t="s">
        <v>310</v>
      </c>
      <c r="F101" s="11" t="s">
        <v>310</v>
      </c>
      <c r="G101" s="17">
        <v>599807.5</v>
      </c>
      <c r="H101" s="17">
        <v>402232.5</v>
      </c>
      <c r="I101" s="18">
        <v>0.67060265168408195</v>
      </c>
    </row>
    <row r="102" spans="1:9" s="10" customFormat="1">
      <c r="A102" s="13" t="s">
        <v>479</v>
      </c>
      <c r="B102" s="14">
        <v>907</v>
      </c>
      <c r="C102" s="15">
        <v>7</v>
      </c>
      <c r="D102" s="15">
        <v>0</v>
      </c>
      <c r="E102" s="16" t="s">
        <v>310</v>
      </c>
      <c r="F102" s="11" t="s">
        <v>310</v>
      </c>
      <c r="G102" s="17">
        <v>589990.9</v>
      </c>
      <c r="H102" s="17">
        <v>399077.5</v>
      </c>
      <c r="I102" s="18">
        <v>0.67641297518317656</v>
      </c>
    </row>
    <row r="103" spans="1:9" s="10" customFormat="1">
      <c r="A103" s="13" t="s">
        <v>759</v>
      </c>
      <c r="B103" s="14">
        <v>907</v>
      </c>
      <c r="C103" s="15">
        <v>7</v>
      </c>
      <c r="D103" s="15">
        <v>1</v>
      </c>
      <c r="E103" s="16" t="s">
        <v>310</v>
      </c>
      <c r="F103" s="11" t="s">
        <v>310</v>
      </c>
      <c r="G103" s="17">
        <v>149920.1</v>
      </c>
      <c r="H103" s="17">
        <v>111247.7</v>
      </c>
      <c r="I103" s="18">
        <v>0.74204659682057306</v>
      </c>
    </row>
    <row r="104" spans="1:9">
      <c r="A104" s="19" t="s">
        <v>758</v>
      </c>
      <c r="B104" s="20">
        <v>907</v>
      </c>
      <c r="C104" s="21">
        <v>7</v>
      </c>
      <c r="D104" s="21">
        <v>1</v>
      </c>
      <c r="E104" s="22" t="s">
        <v>757</v>
      </c>
      <c r="F104" s="9" t="s">
        <v>310</v>
      </c>
      <c r="G104" s="23">
        <v>147655.5</v>
      </c>
      <c r="H104" s="23">
        <v>110498.5</v>
      </c>
      <c r="I104" s="24">
        <v>0.74835343078991301</v>
      </c>
    </row>
    <row r="105" spans="1:9" ht="25.5">
      <c r="A105" s="19" t="s">
        <v>635</v>
      </c>
      <c r="B105" s="20">
        <v>907</v>
      </c>
      <c r="C105" s="21">
        <v>7</v>
      </c>
      <c r="D105" s="21">
        <v>1</v>
      </c>
      <c r="E105" s="22" t="s">
        <v>756</v>
      </c>
      <c r="F105" s="9" t="s">
        <v>310</v>
      </c>
      <c r="G105" s="23">
        <v>24787</v>
      </c>
      <c r="H105" s="23">
        <v>14397.8</v>
      </c>
      <c r="I105" s="24">
        <v>0.58086093516762816</v>
      </c>
    </row>
    <row r="106" spans="1:9" ht="25.5">
      <c r="A106" s="19" t="s">
        <v>323</v>
      </c>
      <c r="B106" s="20">
        <v>907</v>
      </c>
      <c r="C106" s="21">
        <v>7</v>
      </c>
      <c r="D106" s="21">
        <v>1</v>
      </c>
      <c r="E106" s="22" t="s">
        <v>756</v>
      </c>
      <c r="F106" s="9" t="s">
        <v>322</v>
      </c>
      <c r="G106" s="23">
        <v>23956.7</v>
      </c>
      <c r="H106" s="23">
        <v>13901.9</v>
      </c>
      <c r="I106" s="24">
        <v>0.58029277822070646</v>
      </c>
    </row>
    <row r="107" spans="1:9">
      <c r="A107" s="19" t="s">
        <v>319</v>
      </c>
      <c r="B107" s="20">
        <v>907</v>
      </c>
      <c r="C107" s="21">
        <v>7</v>
      </c>
      <c r="D107" s="21">
        <v>1</v>
      </c>
      <c r="E107" s="22" t="s">
        <v>756</v>
      </c>
      <c r="F107" s="9" t="s">
        <v>317</v>
      </c>
      <c r="G107" s="23">
        <v>830.3</v>
      </c>
      <c r="H107" s="23">
        <v>495.9</v>
      </c>
      <c r="I107" s="24">
        <v>0.597254004576659</v>
      </c>
    </row>
    <row r="108" spans="1:9" ht="43.9" customHeight="1">
      <c r="A108" s="19" t="s">
        <v>311</v>
      </c>
      <c r="B108" s="20">
        <v>907</v>
      </c>
      <c r="C108" s="21">
        <v>7</v>
      </c>
      <c r="D108" s="21">
        <v>1</v>
      </c>
      <c r="E108" s="22" t="s">
        <v>755</v>
      </c>
      <c r="F108" s="9" t="s">
        <v>310</v>
      </c>
      <c r="G108" s="23">
        <v>5810</v>
      </c>
      <c r="H108" s="23">
        <v>1496</v>
      </c>
      <c r="I108" s="24">
        <v>0.25748709122203101</v>
      </c>
    </row>
    <row r="109" spans="1:9" ht="25.5">
      <c r="A109" s="19" t="s">
        <v>323</v>
      </c>
      <c r="B109" s="20">
        <v>907</v>
      </c>
      <c r="C109" s="21">
        <v>7</v>
      </c>
      <c r="D109" s="21">
        <v>1</v>
      </c>
      <c r="E109" s="22" t="s">
        <v>755</v>
      </c>
      <c r="F109" s="9" t="s">
        <v>322</v>
      </c>
      <c r="G109" s="23">
        <v>5810</v>
      </c>
      <c r="H109" s="23">
        <v>1496</v>
      </c>
      <c r="I109" s="24">
        <v>0.25748709122203101</v>
      </c>
    </row>
    <row r="110" spans="1:9" ht="63.75">
      <c r="A110" s="19" t="s">
        <v>754</v>
      </c>
      <c r="B110" s="20">
        <v>907</v>
      </c>
      <c r="C110" s="21">
        <v>7</v>
      </c>
      <c r="D110" s="21">
        <v>1</v>
      </c>
      <c r="E110" s="22" t="s">
        <v>753</v>
      </c>
      <c r="F110" s="9" t="s">
        <v>310</v>
      </c>
      <c r="G110" s="23">
        <v>114981.2</v>
      </c>
      <c r="H110" s="23">
        <v>93760.1</v>
      </c>
      <c r="I110" s="24">
        <v>0.81543852386303162</v>
      </c>
    </row>
    <row r="111" spans="1:9" ht="63.75">
      <c r="A111" s="19" t="s">
        <v>309</v>
      </c>
      <c r="B111" s="20">
        <v>907</v>
      </c>
      <c r="C111" s="21">
        <v>7</v>
      </c>
      <c r="D111" s="21">
        <v>1</v>
      </c>
      <c r="E111" s="22" t="s">
        <v>753</v>
      </c>
      <c r="F111" s="9" t="s">
        <v>308</v>
      </c>
      <c r="G111" s="23">
        <v>114228.7</v>
      </c>
      <c r="H111" s="23">
        <v>93389.4</v>
      </c>
      <c r="I111" s="24">
        <v>0.81756511279564592</v>
      </c>
    </row>
    <row r="112" spans="1:9" ht="25.5">
      <c r="A112" s="19" t="s">
        <v>323</v>
      </c>
      <c r="B112" s="20">
        <v>907</v>
      </c>
      <c r="C112" s="21">
        <v>7</v>
      </c>
      <c r="D112" s="21">
        <v>1</v>
      </c>
      <c r="E112" s="22" t="s">
        <v>753</v>
      </c>
      <c r="F112" s="9" t="s">
        <v>322</v>
      </c>
      <c r="G112" s="23">
        <v>752.5</v>
      </c>
      <c r="H112" s="23">
        <v>370.6</v>
      </c>
      <c r="I112" s="24">
        <v>0.4924916943521595</v>
      </c>
    </row>
    <row r="113" spans="1:9" ht="25.5">
      <c r="A113" s="19" t="s">
        <v>565</v>
      </c>
      <c r="B113" s="20">
        <v>907</v>
      </c>
      <c r="C113" s="21">
        <v>7</v>
      </c>
      <c r="D113" s="21">
        <v>1</v>
      </c>
      <c r="E113" s="22" t="s">
        <v>752</v>
      </c>
      <c r="F113" s="9" t="s">
        <v>310</v>
      </c>
      <c r="G113" s="23">
        <v>2077.3000000000002</v>
      </c>
      <c r="H113" s="23">
        <v>844.7</v>
      </c>
      <c r="I113" s="24">
        <v>0.40663361093727435</v>
      </c>
    </row>
    <row r="114" spans="1:9" ht="25.5">
      <c r="A114" s="19" t="s">
        <v>323</v>
      </c>
      <c r="B114" s="20">
        <v>907</v>
      </c>
      <c r="C114" s="21">
        <v>7</v>
      </c>
      <c r="D114" s="21">
        <v>1</v>
      </c>
      <c r="E114" s="22" t="s">
        <v>752</v>
      </c>
      <c r="F114" s="9" t="s">
        <v>322</v>
      </c>
      <c r="G114" s="23">
        <v>2077.3000000000002</v>
      </c>
      <c r="H114" s="23">
        <v>844.7</v>
      </c>
      <c r="I114" s="24">
        <v>0.40663361093727435</v>
      </c>
    </row>
    <row r="115" spans="1:9" ht="25.5">
      <c r="A115" s="19" t="s">
        <v>708</v>
      </c>
      <c r="B115" s="20">
        <v>907</v>
      </c>
      <c r="C115" s="21">
        <v>7</v>
      </c>
      <c r="D115" s="21">
        <v>1</v>
      </c>
      <c r="E115" s="22" t="s">
        <v>707</v>
      </c>
      <c r="F115" s="9" t="s">
        <v>310</v>
      </c>
      <c r="G115" s="23">
        <v>839.9</v>
      </c>
      <c r="H115" s="23">
        <v>190.2</v>
      </c>
      <c r="I115" s="24">
        <v>0.22645553042028813</v>
      </c>
    </row>
    <row r="116" spans="1:9" ht="63.75">
      <c r="A116" s="19" t="s">
        <v>706</v>
      </c>
      <c r="B116" s="20">
        <v>907</v>
      </c>
      <c r="C116" s="21">
        <v>7</v>
      </c>
      <c r="D116" s="21">
        <v>1</v>
      </c>
      <c r="E116" s="22" t="s">
        <v>705</v>
      </c>
      <c r="F116" s="9" t="s">
        <v>310</v>
      </c>
      <c r="G116" s="23">
        <v>839.9</v>
      </c>
      <c r="H116" s="23">
        <v>190.2</v>
      </c>
      <c r="I116" s="24">
        <v>0.22645553042028813</v>
      </c>
    </row>
    <row r="117" spans="1:9" ht="38.25">
      <c r="A117" s="19" t="s">
        <v>704</v>
      </c>
      <c r="B117" s="20">
        <v>907</v>
      </c>
      <c r="C117" s="21">
        <v>7</v>
      </c>
      <c r="D117" s="21">
        <v>1</v>
      </c>
      <c r="E117" s="22" t="s">
        <v>703</v>
      </c>
      <c r="F117" s="9" t="s">
        <v>310</v>
      </c>
      <c r="G117" s="23">
        <v>839.9</v>
      </c>
      <c r="H117" s="23">
        <v>190.2</v>
      </c>
      <c r="I117" s="24">
        <v>0.22645553042028813</v>
      </c>
    </row>
    <row r="118" spans="1:9" ht="25.5">
      <c r="A118" s="19" t="s">
        <v>323</v>
      </c>
      <c r="B118" s="20">
        <v>907</v>
      </c>
      <c r="C118" s="21">
        <v>7</v>
      </c>
      <c r="D118" s="21">
        <v>1</v>
      </c>
      <c r="E118" s="22" t="s">
        <v>703</v>
      </c>
      <c r="F118" s="9" t="s">
        <v>322</v>
      </c>
      <c r="G118" s="23">
        <v>839.9</v>
      </c>
      <c r="H118" s="23">
        <v>190.2</v>
      </c>
      <c r="I118" s="24">
        <v>0.22645553042028813</v>
      </c>
    </row>
    <row r="119" spans="1:9" ht="51">
      <c r="A119" s="19" t="s">
        <v>544</v>
      </c>
      <c r="B119" s="20">
        <v>907</v>
      </c>
      <c r="C119" s="21">
        <v>7</v>
      </c>
      <c r="D119" s="21">
        <v>1</v>
      </c>
      <c r="E119" s="22" t="s">
        <v>543</v>
      </c>
      <c r="F119" s="9" t="s">
        <v>310</v>
      </c>
      <c r="G119" s="23">
        <v>48.3</v>
      </c>
      <c r="H119" s="23">
        <v>48.3</v>
      </c>
      <c r="I119" s="24">
        <v>1</v>
      </c>
    </row>
    <row r="120" spans="1:9" ht="76.5">
      <c r="A120" s="19" t="s">
        <v>542</v>
      </c>
      <c r="B120" s="20">
        <v>907</v>
      </c>
      <c r="C120" s="21">
        <v>7</v>
      </c>
      <c r="D120" s="21">
        <v>1</v>
      </c>
      <c r="E120" s="22" t="s">
        <v>541</v>
      </c>
      <c r="F120" s="9" t="s">
        <v>310</v>
      </c>
      <c r="G120" s="23">
        <v>48.3</v>
      </c>
      <c r="H120" s="23">
        <v>48.3</v>
      </c>
      <c r="I120" s="24">
        <v>1</v>
      </c>
    </row>
    <row r="121" spans="1:9" ht="51">
      <c r="A121" s="19" t="s">
        <v>702</v>
      </c>
      <c r="B121" s="20">
        <v>907</v>
      </c>
      <c r="C121" s="21">
        <v>7</v>
      </c>
      <c r="D121" s="21">
        <v>1</v>
      </c>
      <c r="E121" s="22" t="s">
        <v>701</v>
      </c>
      <c r="F121" s="9" t="s">
        <v>310</v>
      </c>
      <c r="G121" s="23">
        <v>48.3</v>
      </c>
      <c r="H121" s="23">
        <v>48.3</v>
      </c>
      <c r="I121" s="24">
        <v>1</v>
      </c>
    </row>
    <row r="122" spans="1:9" ht="25.5">
      <c r="A122" s="19" t="s">
        <v>323</v>
      </c>
      <c r="B122" s="20">
        <v>907</v>
      </c>
      <c r="C122" s="21">
        <v>7</v>
      </c>
      <c r="D122" s="21">
        <v>1</v>
      </c>
      <c r="E122" s="22" t="s">
        <v>701</v>
      </c>
      <c r="F122" s="9" t="s">
        <v>322</v>
      </c>
      <c r="G122" s="23">
        <v>48.3</v>
      </c>
      <c r="H122" s="23">
        <v>48.3</v>
      </c>
      <c r="I122" s="24">
        <v>1</v>
      </c>
    </row>
    <row r="123" spans="1:9" ht="25.5">
      <c r="A123" s="19" t="s">
        <v>700</v>
      </c>
      <c r="B123" s="20">
        <v>907</v>
      </c>
      <c r="C123" s="21">
        <v>7</v>
      </c>
      <c r="D123" s="21">
        <v>1</v>
      </c>
      <c r="E123" s="22" t="s">
        <v>699</v>
      </c>
      <c r="F123" s="9" t="s">
        <v>310</v>
      </c>
      <c r="G123" s="23">
        <v>290.2</v>
      </c>
      <c r="H123" s="23">
        <v>0</v>
      </c>
      <c r="I123" s="24">
        <v>0</v>
      </c>
    </row>
    <row r="124" spans="1:9" ht="51">
      <c r="A124" s="19" t="s">
        <v>698</v>
      </c>
      <c r="B124" s="20">
        <v>907</v>
      </c>
      <c r="C124" s="21">
        <v>7</v>
      </c>
      <c r="D124" s="21">
        <v>1</v>
      </c>
      <c r="E124" s="22" t="s">
        <v>697</v>
      </c>
      <c r="F124" s="9" t="s">
        <v>310</v>
      </c>
      <c r="G124" s="23">
        <v>290.2</v>
      </c>
      <c r="H124" s="23">
        <v>0</v>
      </c>
      <c r="I124" s="24">
        <v>0</v>
      </c>
    </row>
    <row r="125" spans="1:9" ht="76.5">
      <c r="A125" s="19" t="s">
        <v>696</v>
      </c>
      <c r="B125" s="20">
        <v>907</v>
      </c>
      <c r="C125" s="21">
        <v>7</v>
      </c>
      <c r="D125" s="21">
        <v>1</v>
      </c>
      <c r="E125" s="22" t="s">
        <v>695</v>
      </c>
      <c r="F125" s="9" t="s">
        <v>310</v>
      </c>
      <c r="G125" s="23">
        <v>22.5</v>
      </c>
      <c r="H125" s="23">
        <v>0</v>
      </c>
      <c r="I125" s="24">
        <v>0</v>
      </c>
    </row>
    <row r="126" spans="1:9" ht="25.5">
      <c r="A126" s="19" t="s">
        <v>323</v>
      </c>
      <c r="B126" s="20">
        <v>907</v>
      </c>
      <c r="C126" s="21">
        <v>7</v>
      </c>
      <c r="D126" s="21">
        <v>1</v>
      </c>
      <c r="E126" s="22" t="s">
        <v>695</v>
      </c>
      <c r="F126" s="9" t="s">
        <v>322</v>
      </c>
      <c r="G126" s="23">
        <v>22.5</v>
      </c>
      <c r="H126" s="23">
        <v>0</v>
      </c>
      <c r="I126" s="24">
        <v>0</v>
      </c>
    </row>
    <row r="127" spans="1:9" ht="25.5">
      <c r="A127" s="19" t="s">
        <v>728</v>
      </c>
      <c r="B127" s="20">
        <v>907</v>
      </c>
      <c r="C127" s="21">
        <v>7</v>
      </c>
      <c r="D127" s="21">
        <v>1</v>
      </c>
      <c r="E127" s="22" t="s">
        <v>727</v>
      </c>
      <c r="F127" s="9" t="s">
        <v>310</v>
      </c>
      <c r="G127" s="23">
        <v>267.7</v>
      </c>
      <c r="H127" s="23">
        <v>0</v>
      </c>
      <c r="I127" s="24">
        <v>0</v>
      </c>
    </row>
    <row r="128" spans="1:9" ht="25.5">
      <c r="A128" s="19" t="s">
        <v>323</v>
      </c>
      <c r="B128" s="20">
        <v>907</v>
      </c>
      <c r="C128" s="21">
        <v>7</v>
      </c>
      <c r="D128" s="21">
        <v>1</v>
      </c>
      <c r="E128" s="22" t="s">
        <v>727</v>
      </c>
      <c r="F128" s="9" t="s">
        <v>322</v>
      </c>
      <c r="G128" s="23">
        <v>267.7</v>
      </c>
      <c r="H128" s="23">
        <v>0</v>
      </c>
      <c r="I128" s="24">
        <v>0</v>
      </c>
    </row>
    <row r="129" spans="1:9" ht="25.5">
      <c r="A129" s="19" t="s">
        <v>577</v>
      </c>
      <c r="B129" s="20">
        <v>907</v>
      </c>
      <c r="C129" s="21">
        <v>7</v>
      </c>
      <c r="D129" s="21">
        <v>1</v>
      </c>
      <c r="E129" s="22" t="s">
        <v>576</v>
      </c>
      <c r="F129" s="9" t="s">
        <v>310</v>
      </c>
      <c r="G129" s="23">
        <v>1066.2</v>
      </c>
      <c r="H129" s="23">
        <v>510.6</v>
      </c>
      <c r="I129" s="24">
        <v>0.47889701744513224</v>
      </c>
    </row>
    <row r="130" spans="1:9" ht="25.5">
      <c r="A130" s="19" t="s">
        <v>575</v>
      </c>
      <c r="B130" s="20">
        <v>907</v>
      </c>
      <c r="C130" s="21">
        <v>7</v>
      </c>
      <c r="D130" s="21">
        <v>1</v>
      </c>
      <c r="E130" s="22" t="s">
        <v>574</v>
      </c>
      <c r="F130" s="9" t="s">
        <v>310</v>
      </c>
      <c r="G130" s="23">
        <v>1066.2</v>
      </c>
      <c r="H130" s="23">
        <v>510.6</v>
      </c>
      <c r="I130" s="24">
        <v>0.47889701744513224</v>
      </c>
    </row>
    <row r="131" spans="1:9" ht="51">
      <c r="A131" s="19" t="s">
        <v>694</v>
      </c>
      <c r="B131" s="20">
        <v>907</v>
      </c>
      <c r="C131" s="21">
        <v>7</v>
      </c>
      <c r="D131" s="21">
        <v>1</v>
      </c>
      <c r="E131" s="22" t="s">
        <v>693</v>
      </c>
      <c r="F131" s="9" t="s">
        <v>310</v>
      </c>
      <c r="G131" s="23">
        <v>219.2</v>
      </c>
      <c r="H131" s="23">
        <v>0</v>
      </c>
      <c r="I131" s="24">
        <v>0</v>
      </c>
    </row>
    <row r="132" spans="1:9" ht="25.5">
      <c r="A132" s="19" t="s">
        <v>323</v>
      </c>
      <c r="B132" s="20">
        <v>907</v>
      </c>
      <c r="C132" s="21">
        <v>7</v>
      </c>
      <c r="D132" s="21">
        <v>1</v>
      </c>
      <c r="E132" s="22" t="s">
        <v>693</v>
      </c>
      <c r="F132" s="9" t="s">
        <v>322</v>
      </c>
      <c r="G132" s="23">
        <v>219.2</v>
      </c>
      <c r="H132" s="23">
        <v>0</v>
      </c>
      <c r="I132" s="24">
        <v>0</v>
      </c>
    </row>
    <row r="133" spans="1:9" ht="63.75">
      <c r="A133" s="19" t="s">
        <v>573</v>
      </c>
      <c r="B133" s="20">
        <v>907</v>
      </c>
      <c r="C133" s="21">
        <v>7</v>
      </c>
      <c r="D133" s="21">
        <v>1</v>
      </c>
      <c r="E133" s="22" t="s">
        <v>571</v>
      </c>
      <c r="F133" s="9" t="s">
        <v>310</v>
      </c>
      <c r="G133" s="23">
        <v>847</v>
      </c>
      <c r="H133" s="23">
        <v>510.6</v>
      </c>
      <c r="I133" s="24">
        <v>0.6028335301062574</v>
      </c>
    </row>
    <row r="134" spans="1:9" ht="25.5">
      <c r="A134" s="19" t="s">
        <v>323</v>
      </c>
      <c r="B134" s="20">
        <v>907</v>
      </c>
      <c r="C134" s="21">
        <v>7</v>
      </c>
      <c r="D134" s="21">
        <v>1</v>
      </c>
      <c r="E134" s="22" t="s">
        <v>571</v>
      </c>
      <c r="F134" s="9" t="s">
        <v>322</v>
      </c>
      <c r="G134" s="23">
        <v>847</v>
      </c>
      <c r="H134" s="23">
        <v>510.6</v>
      </c>
      <c r="I134" s="24">
        <v>0.6028335301062574</v>
      </c>
    </row>
    <row r="135" spans="1:9" ht="38.25">
      <c r="A135" s="19" t="s">
        <v>653</v>
      </c>
      <c r="B135" s="20">
        <v>907</v>
      </c>
      <c r="C135" s="21">
        <v>7</v>
      </c>
      <c r="D135" s="21">
        <v>1</v>
      </c>
      <c r="E135" s="22" t="s">
        <v>652</v>
      </c>
      <c r="F135" s="9" t="s">
        <v>310</v>
      </c>
      <c r="G135" s="23">
        <v>20</v>
      </c>
      <c r="H135" s="23">
        <v>0</v>
      </c>
      <c r="I135" s="24">
        <v>0</v>
      </c>
    </row>
    <row r="136" spans="1:9" ht="51">
      <c r="A136" s="19" t="s">
        <v>651</v>
      </c>
      <c r="B136" s="20">
        <v>907</v>
      </c>
      <c r="C136" s="21">
        <v>7</v>
      </c>
      <c r="D136" s="21">
        <v>1</v>
      </c>
      <c r="E136" s="22" t="s">
        <v>650</v>
      </c>
      <c r="F136" s="9" t="s">
        <v>310</v>
      </c>
      <c r="G136" s="23">
        <v>20</v>
      </c>
      <c r="H136" s="23">
        <v>0</v>
      </c>
      <c r="I136" s="24">
        <v>0</v>
      </c>
    </row>
    <row r="137" spans="1:9" ht="51">
      <c r="A137" s="19" t="s">
        <v>751</v>
      </c>
      <c r="B137" s="20">
        <v>907</v>
      </c>
      <c r="C137" s="21">
        <v>7</v>
      </c>
      <c r="D137" s="21">
        <v>1</v>
      </c>
      <c r="E137" s="22" t="s">
        <v>750</v>
      </c>
      <c r="F137" s="9" t="s">
        <v>310</v>
      </c>
      <c r="G137" s="23">
        <v>20</v>
      </c>
      <c r="H137" s="23">
        <v>0</v>
      </c>
      <c r="I137" s="24">
        <v>0</v>
      </c>
    </row>
    <row r="138" spans="1:9" ht="25.5">
      <c r="A138" s="19" t="s">
        <v>323</v>
      </c>
      <c r="B138" s="20">
        <v>907</v>
      </c>
      <c r="C138" s="21">
        <v>7</v>
      </c>
      <c r="D138" s="21">
        <v>1</v>
      </c>
      <c r="E138" s="22" t="s">
        <v>750</v>
      </c>
      <c r="F138" s="9" t="s">
        <v>322</v>
      </c>
      <c r="G138" s="23">
        <v>20</v>
      </c>
      <c r="H138" s="23">
        <v>0</v>
      </c>
      <c r="I138" s="24">
        <v>0</v>
      </c>
    </row>
    <row r="139" spans="1:9" s="10" customFormat="1">
      <c r="A139" s="13" t="s">
        <v>578</v>
      </c>
      <c r="B139" s="14">
        <v>907</v>
      </c>
      <c r="C139" s="15">
        <v>7</v>
      </c>
      <c r="D139" s="15">
        <v>2</v>
      </c>
      <c r="E139" s="16" t="s">
        <v>310</v>
      </c>
      <c r="F139" s="11" t="s">
        <v>310</v>
      </c>
      <c r="G139" s="17">
        <v>389555.5</v>
      </c>
      <c r="H139" s="17">
        <v>256095</v>
      </c>
      <c r="I139" s="18">
        <v>0.65740311714248678</v>
      </c>
    </row>
    <row r="140" spans="1:9" ht="25.5">
      <c r="A140" s="19" t="s">
        <v>749</v>
      </c>
      <c r="B140" s="20">
        <v>907</v>
      </c>
      <c r="C140" s="21">
        <v>7</v>
      </c>
      <c r="D140" s="21">
        <v>2</v>
      </c>
      <c r="E140" s="22" t="s">
        <v>748</v>
      </c>
      <c r="F140" s="9" t="s">
        <v>310</v>
      </c>
      <c r="G140" s="23">
        <v>371789.9</v>
      </c>
      <c r="H140" s="23">
        <v>247298.6</v>
      </c>
      <c r="I140" s="24">
        <v>0.66515685337337027</v>
      </c>
    </row>
    <row r="141" spans="1:9" ht="25.5">
      <c r="A141" s="19" t="s">
        <v>635</v>
      </c>
      <c r="B141" s="20">
        <v>907</v>
      </c>
      <c r="C141" s="21">
        <v>7</v>
      </c>
      <c r="D141" s="21">
        <v>2</v>
      </c>
      <c r="E141" s="22" t="s">
        <v>747</v>
      </c>
      <c r="F141" s="9" t="s">
        <v>310</v>
      </c>
      <c r="G141" s="23">
        <v>20551.099999999999</v>
      </c>
      <c r="H141" s="23">
        <v>13816.6</v>
      </c>
      <c r="I141" s="24">
        <v>0.67230464549342861</v>
      </c>
    </row>
    <row r="142" spans="1:9" ht="63.75">
      <c r="A142" s="19" t="s">
        <v>309</v>
      </c>
      <c r="B142" s="20">
        <v>907</v>
      </c>
      <c r="C142" s="21">
        <v>7</v>
      </c>
      <c r="D142" s="21">
        <v>2</v>
      </c>
      <c r="E142" s="22" t="s">
        <v>747</v>
      </c>
      <c r="F142" s="9" t="s">
        <v>308</v>
      </c>
      <c r="G142" s="23">
        <v>21.1</v>
      </c>
      <c r="H142" s="23">
        <v>15.3</v>
      </c>
      <c r="I142" s="24">
        <v>0.72511848341232221</v>
      </c>
    </row>
    <row r="143" spans="1:9" ht="25.5">
      <c r="A143" s="19" t="s">
        <v>323</v>
      </c>
      <c r="B143" s="20">
        <v>907</v>
      </c>
      <c r="C143" s="21">
        <v>7</v>
      </c>
      <c r="D143" s="21">
        <v>2</v>
      </c>
      <c r="E143" s="22" t="s">
        <v>747</v>
      </c>
      <c r="F143" s="9" t="s">
        <v>322</v>
      </c>
      <c r="G143" s="23">
        <v>17913.400000000001</v>
      </c>
      <c r="H143" s="23">
        <v>12380.7</v>
      </c>
      <c r="I143" s="24">
        <v>0.69114182678888425</v>
      </c>
    </row>
    <row r="144" spans="1:9">
      <c r="A144" s="19" t="s">
        <v>321</v>
      </c>
      <c r="B144" s="20">
        <v>907</v>
      </c>
      <c r="C144" s="21">
        <v>7</v>
      </c>
      <c r="D144" s="21">
        <v>2</v>
      </c>
      <c r="E144" s="22" t="s">
        <v>747</v>
      </c>
      <c r="F144" s="9" t="s">
        <v>320</v>
      </c>
      <c r="G144" s="23">
        <v>9</v>
      </c>
      <c r="H144" s="23">
        <v>5</v>
      </c>
      <c r="I144" s="24">
        <v>0.55555555555555558</v>
      </c>
    </row>
    <row r="145" spans="1:9">
      <c r="A145" s="19" t="s">
        <v>319</v>
      </c>
      <c r="B145" s="20">
        <v>907</v>
      </c>
      <c r="C145" s="21">
        <v>7</v>
      </c>
      <c r="D145" s="21">
        <v>2</v>
      </c>
      <c r="E145" s="22" t="s">
        <v>747</v>
      </c>
      <c r="F145" s="9" t="s">
        <v>317</v>
      </c>
      <c r="G145" s="23">
        <v>2607.6</v>
      </c>
      <c r="H145" s="23">
        <v>1415.6</v>
      </c>
      <c r="I145" s="24">
        <v>0.5428746740297592</v>
      </c>
    </row>
    <row r="146" spans="1:9" ht="43.15" customHeight="1">
      <c r="A146" s="19" t="s">
        <v>311</v>
      </c>
      <c r="B146" s="20">
        <v>907</v>
      </c>
      <c r="C146" s="21">
        <v>7</v>
      </c>
      <c r="D146" s="21">
        <v>2</v>
      </c>
      <c r="E146" s="22" t="s">
        <v>746</v>
      </c>
      <c r="F146" s="9" t="s">
        <v>310</v>
      </c>
      <c r="G146" s="23">
        <v>10600</v>
      </c>
      <c r="H146" s="23">
        <v>2193.6</v>
      </c>
      <c r="I146" s="24">
        <v>0.20694339622641508</v>
      </c>
    </row>
    <row r="147" spans="1:9" ht="25.5">
      <c r="A147" s="19" t="s">
        <v>323</v>
      </c>
      <c r="B147" s="20">
        <v>907</v>
      </c>
      <c r="C147" s="21">
        <v>7</v>
      </c>
      <c r="D147" s="21">
        <v>2</v>
      </c>
      <c r="E147" s="22" t="s">
        <v>746</v>
      </c>
      <c r="F147" s="9" t="s">
        <v>322</v>
      </c>
      <c r="G147" s="23">
        <v>10600</v>
      </c>
      <c r="H147" s="23">
        <v>2193.6</v>
      </c>
      <c r="I147" s="24">
        <v>0.20694339622641508</v>
      </c>
    </row>
    <row r="148" spans="1:9" ht="89.25">
      <c r="A148" s="19" t="s">
        <v>745</v>
      </c>
      <c r="B148" s="20">
        <v>907</v>
      </c>
      <c r="C148" s="21">
        <v>7</v>
      </c>
      <c r="D148" s="21">
        <v>2</v>
      </c>
      <c r="E148" s="22" t="s">
        <v>744</v>
      </c>
      <c r="F148" s="9" t="s">
        <v>310</v>
      </c>
      <c r="G148" s="23">
        <v>337625.9</v>
      </c>
      <c r="H148" s="23">
        <v>230952</v>
      </c>
      <c r="I148" s="24">
        <v>0.68404704733848909</v>
      </c>
    </row>
    <row r="149" spans="1:9" ht="63.75">
      <c r="A149" s="19" t="s">
        <v>309</v>
      </c>
      <c r="B149" s="20">
        <v>907</v>
      </c>
      <c r="C149" s="21">
        <v>7</v>
      </c>
      <c r="D149" s="21">
        <v>2</v>
      </c>
      <c r="E149" s="22" t="s">
        <v>744</v>
      </c>
      <c r="F149" s="9" t="s">
        <v>308</v>
      </c>
      <c r="G149" s="23">
        <v>331714.40000000002</v>
      </c>
      <c r="H149" s="23">
        <v>225620.4</v>
      </c>
      <c r="I149" s="24">
        <v>0.68016462354362661</v>
      </c>
    </row>
    <row r="150" spans="1:9" ht="25.5">
      <c r="A150" s="19" t="s">
        <v>323</v>
      </c>
      <c r="B150" s="20">
        <v>907</v>
      </c>
      <c r="C150" s="21">
        <v>7</v>
      </c>
      <c r="D150" s="21">
        <v>2</v>
      </c>
      <c r="E150" s="22" t="s">
        <v>744</v>
      </c>
      <c r="F150" s="9" t="s">
        <v>322</v>
      </c>
      <c r="G150" s="23">
        <v>5911.5</v>
      </c>
      <c r="H150" s="23">
        <v>5331.7</v>
      </c>
      <c r="I150" s="24">
        <v>0.90191998646705573</v>
      </c>
    </row>
    <row r="151" spans="1:9" ht="25.5">
      <c r="A151" s="19" t="s">
        <v>565</v>
      </c>
      <c r="B151" s="20">
        <v>907</v>
      </c>
      <c r="C151" s="21">
        <v>7</v>
      </c>
      <c r="D151" s="21">
        <v>2</v>
      </c>
      <c r="E151" s="22" t="s">
        <v>743</v>
      </c>
      <c r="F151" s="9" t="s">
        <v>310</v>
      </c>
      <c r="G151" s="23">
        <v>3012.9</v>
      </c>
      <c r="H151" s="23">
        <v>336.3</v>
      </c>
      <c r="I151" s="24">
        <v>0.11162003385442597</v>
      </c>
    </row>
    <row r="152" spans="1:9" ht="25.5">
      <c r="A152" s="19" t="s">
        <v>323</v>
      </c>
      <c r="B152" s="20">
        <v>907</v>
      </c>
      <c r="C152" s="21">
        <v>7</v>
      </c>
      <c r="D152" s="21">
        <v>2</v>
      </c>
      <c r="E152" s="22" t="s">
        <v>743</v>
      </c>
      <c r="F152" s="9" t="s">
        <v>322</v>
      </c>
      <c r="G152" s="23">
        <v>3012.9</v>
      </c>
      <c r="H152" s="23">
        <v>336.3</v>
      </c>
      <c r="I152" s="24">
        <v>0.11162003385442597</v>
      </c>
    </row>
    <row r="153" spans="1:9" ht="38.25">
      <c r="A153" s="19" t="s">
        <v>673</v>
      </c>
      <c r="B153" s="20">
        <v>907</v>
      </c>
      <c r="C153" s="21">
        <v>7</v>
      </c>
      <c r="D153" s="21">
        <v>2</v>
      </c>
      <c r="E153" s="22" t="s">
        <v>672</v>
      </c>
      <c r="F153" s="9" t="s">
        <v>310</v>
      </c>
      <c r="G153" s="23">
        <v>100</v>
      </c>
      <c r="H153" s="23">
        <v>41.4</v>
      </c>
      <c r="I153" s="24">
        <v>0.41399999999999998</v>
      </c>
    </row>
    <row r="154" spans="1:9" ht="51">
      <c r="A154" s="19" t="s">
        <v>671</v>
      </c>
      <c r="B154" s="20">
        <v>907</v>
      </c>
      <c r="C154" s="21">
        <v>7</v>
      </c>
      <c r="D154" s="21">
        <v>2</v>
      </c>
      <c r="E154" s="22" t="s">
        <v>670</v>
      </c>
      <c r="F154" s="9" t="s">
        <v>310</v>
      </c>
      <c r="G154" s="23">
        <v>100</v>
      </c>
      <c r="H154" s="23">
        <v>41.4</v>
      </c>
      <c r="I154" s="24">
        <v>0.41399999999999998</v>
      </c>
    </row>
    <row r="155" spans="1:9" ht="51">
      <c r="A155" s="19" t="s">
        <v>742</v>
      </c>
      <c r="B155" s="20">
        <v>907</v>
      </c>
      <c r="C155" s="21">
        <v>7</v>
      </c>
      <c r="D155" s="21">
        <v>2</v>
      </c>
      <c r="E155" s="22" t="s">
        <v>741</v>
      </c>
      <c r="F155" s="9" t="s">
        <v>310</v>
      </c>
      <c r="G155" s="23">
        <v>100</v>
      </c>
      <c r="H155" s="23">
        <v>41.4</v>
      </c>
      <c r="I155" s="24">
        <v>0.41399999999999998</v>
      </c>
    </row>
    <row r="156" spans="1:9" ht="25.5">
      <c r="A156" s="19" t="s">
        <v>323</v>
      </c>
      <c r="B156" s="20">
        <v>907</v>
      </c>
      <c r="C156" s="21">
        <v>7</v>
      </c>
      <c r="D156" s="21">
        <v>2</v>
      </c>
      <c r="E156" s="22" t="s">
        <v>741</v>
      </c>
      <c r="F156" s="9" t="s">
        <v>322</v>
      </c>
      <c r="G156" s="23">
        <v>100</v>
      </c>
      <c r="H156" s="23">
        <v>41.4</v>
      </c>
      <c r="I156" s="24">
        <v>0.41399999999999998</v>
      </c>
    </row>
    <row r="157" spans="1:9" ht="25.5">
      <c r="A157" s="19" t="s">
        <v>740</v>
      </c>
      <c r="B157" s="20">
        <v>907</v>
      </c>
      <c r="C157" s="21">
        <v>7</v>
      </c>
      <c r="D157" s="21">
        <v>2</v>
      </c>
      <c r="E157" s="22" t="s">
        <v>739</v>
      </c>
      <c r="F157" s="9" t="s">
        <v>310</v>
      </c>
      <c r="G157" s="23">
        <v>9077.2999999999993</v>
      </c>
      <c r="H157" s="23">
        <v>4676.3</v>
      </c>
      <c r="I157" s="24">
        <v>0.51516420080861058</v>
      </c>
    </row>
    <row r="158" spans="1:9" ht="51">
      <c r="A158" s="19" t="s">
        <v>738</v>
      </c>
      <c r="B158" s="20">
        <v>907</v>
      </c>
      <c r="C158" s="21">
        <v>7</v>
      </c>
      <c r="D158" s="21">
        <v>2</v>
      </c>
      <c r="E158" s="22" t="s">
        <v>737</v>
      </c>
      <c r="F158" s="9" t="s">
        <v>310</v>
      </c>
      <c r="G158" s="23">
        <v>9077.2999999999993</v>
      </c>
      <c r="H158" s="23">
        <v>4676.3</v>
      </c>
      <c r="I158" s="24">
        <v>0.51516420080861058</v>
      </c>
    </row>
    <row r="159" spans="1:9" ht="38.25">
      <c r="A159" s="19" t="s">
        <v>736</v>
      </c>
      <c r="B159" s="20">
        <v>907</v>
      </c>
      <c r="C159" s="21">
        <v>7</v>
      </c>
      <c r="D159" s="21">
        <v>2</v>
      </c>
      <c r="E159" s="22" t="s">
        <v>735</v>
      </c>
      <c r="F159" s="9" t="s">
        <v>310</v>
      </c>
      <c r="G159" s="23">
        <v>1215</v>
      </c>
      <c r="H159" s="23">
        <v>0</v>
      </c>
      <c r="I159" s="24">
        <v>0</v>
      </c>
    </row>
    <row r="160" spans="1:9" ht="25.5">
      <c r="A160" s="19" t="s">
        <v>323</v>
      </c>
      <c r="B160" s="20">
        <v>907</v>
      </c>
      <c r="C160" s="21">
        <v>7</v>
      </c>
      <c r="D160" s="21">
        <v>2</v>
      </c>
      <c r="E160" s="22" t="s">
        <v>735</v>
      </c>
      <c r="F160" s="9" t="s">
        <v>322</v>
      </c>
      <c r="G160" s="23">
        <v>1215</v>
      </c>
      <c r="H160" s="23">
        <v>0</v>
      </c>
      <c r="I160" s="24">
        <v>0</v>
      </c>
    </row>
    <row r="161" spans="1:9" ht="51">
      <c r="A161" s="19" t="s">
        <v>734</v>
      </c>
      <c r="B161" s="20">
        <v>907</v>
      </c>
      <c r="C161" s="21">
        <v>7</v>
      </c>
      <c r="D161" s="21">
        <v>2</v>
      </c>
      <c r="E161" s="22" t="s">
        <v>733</v>
      </c>
      <c r="F161" s="9" t="s">
        <v>310</v>
      </c>
      <c r="G161" s="23">
        <v>6985</v>
      </c>
      <c r="H161" s="23">
        <v>4239.3999999999996</v>
      </c>
      <c r="I161" s="24">
        <v>0.60692913385826763</v>
      </c>
    </row>
    <row r="162" spans="1:9" ht="25.5">
      <c r="A162" s="19" t="s">
        <v>323</v>
      </c>
      <c r="B162" s="20">
        <v>907</v>
      </c>
      <c r="C162" s="21">
        <v>7</v>
      </c>
      <c r="D162" s="21">
        <v>2</v>
      </c>
      <c r="E162" s="22" t="s">
        <v>733</v>
      </c>
      <c r="F162" s="9" t="s">
        <v>322</v>
      </c>
      <c r="G162" s="23">
        <v>6985</v>
      </c>
      <c r="H162" s="23">
        <v>4239.3999999999996</v>
      </c>
      <c r="I162" s="24">
        <v>0.60692913385826763</v>
      </c>
    </row>
    <row r="163" spans="1:9" ht="51">
      <c r="A163" s="19" t="s">
        <v>732</v>
      </c>
      <c r="B163" s="20">
        <v>907</v>
      </c>
      <c r="C163" s="21">
        <v>7</v>
      </c>
      <c r="D163" s="21">
        <v>2</v>
      </c>
      <c r="E163" s="22" t="s">
        <v>731</v>
      </c>
      <c r="F163" s="9" t="s">
        <v>310</v>
      </c>
      <c r="G163" s="23">
        <v>877.3</v>
      </c>
      <c r="H163" s="23">
        <v>437</v>
      </c>
      <c r="I163" s="24">
        <v>0.49811922945400666</v>
      </c>
    </row>
    <row r="164" spans="1:9" ht="25.5">
      <c r="A164" s="19" t="s">
        <v>323</v>
      </c>
      <c r="B164" s="20">
        <v>907</v>
      </c>
      <c r="C164" s="21">
        <v>7</v>
      </c>
      <c r="D164" s="21">
        <v>2</v>
      </c>
      <c r="E164" s="22" t="s">
        <v>731</v>
      </c>
      <c r="F164" s="9" t="s">
        <v>322</v>
      </c>
      <c r="G164" s="23">
        <v>877.3</v>
      </c>
      <c r="H164" s="23">
        <v>437</v>
      </c>
      <c r="I164" s="24">
        <v>0.49811922945400666</v>
      </c>
    </row>
    <row r="165" spans="1:9" ht="25.5">
      <c r="A165" s="19" t="s">
        <v>708</v>
      </c>
      <c r="B165" s="20">
        <v>907</v>
      </c>
      <c r="C165" s="21">
        <v>7</v>
      </c>
      <c r="D165" s="21">
        <v>2</v>
      </c>
      <c r="E165" s="22" t="s">
        <v>707</v>
      </c>
      <c r="F165" s="9" t="s">
        <v>310</v>
      </c>
      <c r="G165" s="23">
        <v>1583.8</v>
      </c>
      <c r="H165" s="23">
        <v>950.6</v>
      </c>
      <c r="I165" s="24">
        <v>0.60020204571284252</v>
      </c>
    </row>
    <row r="166" spans="1:9" ht="63.75">
      <c r="A166" s="19" t="s">
        <v>706</v>
      </c>
      <c r="B166" s="20">
        <v>907</v>
      </c>
      <c r="C166" s="21">
        <v>7</v>
      </c>
      <c r="D166" s="21">
        <v>2</v>
      </c>
      <c r="E166" s="22" t="s">
        <v>705</v>
      </c>
      <c r="F166" s="9" t="s">
        <v>310</v>
      </c>
      <c r="G166" s="23">
        <v>1583.8</v>
      </c>
      <c r="H166" s="23">
        <v>950.6</v>
      </c>
      <c r="I166" s="24">
        <v>0.60020204571284252</v>
      </c>
    </row>
    <row r="167" spans="1:9" ht="38.25">
      <c r="A167" s="19" t="s">
        <v>704</v>
      </c>
      <c r="B167" s="20">
        <v>907</v>
      </c>
      <c r="C167" s="21">
        <v>7</v>
      </c>
      <c r="D167" s="21">
        <v>2</v>
      </c>
      <c r="E167" s="22" t="s">
        <v>703</v>
      </c>
      <c r="F167" s="9" t="s">
        <v>310</v>
      </c>
      <c r="G167" s="23">
        <v>1583.8</v>
      </c>
      <c r="H167" s="23">
        <v>950.6</v>
      </c>
      <c r="I167" s="24">
        <v>0.60020204571284252</v>
      </c>
    </row>
    <row r="168" spans="1:9" ht="25.5">
      <c r="A168" s="19" t="s">
        <v>323</v>
      </c>
      <c r="B168" s="20">
        <v>907</v>
      </c>
      <c r="C168" s="21">
        <v>7</v>
      </c>
      <c r="D168" s="21">
        <v>2</v>
      </c>
      <c r="E168" s="22" t="s">
        <v>703</v>
      </c>
      <c r="F168" s="9" t="s">
        <v>322</v>
      </c>
      <c r="G168" s="23">
        <v>1583.8</v>
      </c>
      <c r="H168" s="23">
        <v>950.6</v>
      </c>
      <c r="I168" s="24">
        <v>0.60020204571284252</v>
      </c>
    </row>
    <row r="169" spans="1:9" ht="51">
      <c r="A169" s="19" t="s">
        <v>544</v>
      </c>
      <c r="B169" s="20">
        <v>907</v>
      </c>
      <c r="C169" s="21">
        <v>7</v>
      </c>
      <c r="D169" s="21">
        <v>2</v>
      </c>
      <c r="E169" s="22" t="s">
        <v>543</v>
      </c>
      <c r="F169" s="9" t="s">
        <v>310</v>
      </c>
      <c r="G169" s="23">
        <v>63.2</v>
      </c>
      <c r="H169" s="23">
        <v>38.1</v>
      </c>
      <c r="I169" s="24">
        <v>0.60284810126582278</v>
      </c>
    </row>
    <row r="170" spans="1:9" ht="76.5">
      <c r="A170" s="19" t="s">
        <v>542</v>
      </c>
      <c r="B170" s="20">
        <v>907</v>
      </c>
      <c r="C170" s="21">
        <v>7</v>
      </c>
      <c r="D170" s="21">
        <v>2</v>
      </c>
      <c r="E170" s="22" t="s">
        <v>541</v>
      </c>
      <c r="F170" s="9" t="s">
        <v>310</v>
      </c>
      <c r="G170" s="23">
        <v>63.2</v>
      </c>
      <c r="H170" s="23">
        <v>38.1</v>
      </c>
      <c r="I170" s="24">
        <v>0.60284810126582278</v>
      </c>
    </row>
    <row r="171" spans="1:9" ht="51">
      <c r="A171" s="19" t="s">
        <v>702</v>
      </c>
      <c r="B171" s="20">
        <v>907</v>
      </c>
      <c r="C171" s="21">
        <v>7</v>
      </c>
      <c r="D171" s="21">
        <v>2</v>
      </c>
      <c r="E171" s="22" t="s">
        <v>701</v>
      </c>
      <c r="F171" s="9" t="s">
        <v>310</v>
      </c>
      <c r="G171" s="23">
        <v>63.2</v>
      </c>
      <c r="H171" s="23">
        <v>38.1</v>
      </c>
      <c r="I171" s="24">
        <v>0.60284810126582278</v>
      </c>
    </row>
    <row r="172" spans="1:9" ht="25.5">
      <c r="A172" s="19" t="s">
        <v>323</v>
      </c>
      <c r="B172" s="20">
        <v>907</v>
      </c>
      <c r="C172" s="21">
        <v>7</v>
      </c>
      <c r="D172" s="21">
        <v>2</v>
      </c>
      <c r="E172" s="22" t="s">
        <v>701</v>
      </c>
      <c r="F172" s="9" t="s">
        <v>322</v>
      </c>
      <c r="G172" s="23">
        <v>63.2</v>
      </c>
      <c r="H172" s="23">
        <v>38.1</v>
      </c>
      <c r="I172" s="24">
        <v>0.60284810126582278</v>
      </c>
    </row>
    <row r="173" spans="1:9" ht="25.5">
      <c r="A173" s="19" t="s">
        <v>700</v>
      </c>
      <c r="B173" s="20">
        <v>907</v>
      </c>
      <c r="C173" s="21">
        <v>7</v>
      </c>
      <c r="D173" s="21">
        <v>2</v>
      </c>
      <c r="E173" s="22" t="s">
        <v>699</v>
      </c>
      <c r="F173" s="9" t="s">
        <v>310</v>
      </c>
      <c r="G173" s="23">
        <v>2189.8000000000002</v>
      </c>
      <c r="H173" s="23">
        <v>813.7</v>
      </c>
      <c r="I173" s="24">
        <v>0.37158644625079917</v>
      </c>
    </row>
    <row r="174" spans="1:9" ht="51">
      <c r="A174" s="19" t="s">
        <v>698</v>
      </c>
      <c r="B174" s="20">
        <v>907</v>
      </c>
      <c r="C174" s="21">
        <v>7</v>
      </c>
      <c r="D174" s="21">
        <v>2</v>
      </c>
      <c r="E174" s="22" t="s">
        <v>697</v>
      </c>
      <c r="F174" s="9" t="s">
        <v>310</v>
      </c>
      <c r="G174" s="23">
        <v>2189.8000000000002</v>
      </c>
      <c r="H174" s="23">
        <v>813.7</v>
      </c>
      <c r="I174" s="24">
        <v>0.37158644625079917</v>
      </c>
    </row>
    <row r="175" spans="1:9" ht="51">
      <c r="A175" s="19" t="s">
        <v>730</v>
      </c>
      <c r="B175" s="20">
        <v>907</v>
      </c>
      <c r="C175" s="21">
        <v>7</v>
      </c>
      <c r="D175" s="21">
        <v>2</v>
      </c>
      <c r="E175" s="22" t="s">
        <v>729</v>
      </c>
      <c r="F175" s="9" t="s">
        <v>310</v>
      </c>
      <c r="G175" s="23">
        <v>601.4</v>
      </c>
      <c r="H175" s="23">
        <v>601.4</v>
      </c>
      <c r="I175" s="24">
        <v>1</v>
      </c>
    </row>
    <row r="176" spans="1:9" ht="25.5">
      <c r="A176" s="19" t="s">
        <v>323</v>
      </c>
      <c r="B176" s="20">
        <v>907</v>
      </c>
      <c r="C176" s="21">
        <v>7</v>
      </c>
      <c r="D176" s="21">
        <v>2</v>
      </c>
      <c r="E176" s="22" t="s">
        <v>729</v>
      </c>
      <c r="F176" s="9" t="s">
        <v>322</v>
      </c>
      <c r="G176" s="23">
        <v>601.4</v>
      </c>
      <c r="H176" s="23">
        <v>601.4</v>
      </c>
      <c r="I176" s="24">
        <v>1</v>
      </c>
    </row>
    <row r="177" spans="1:9" ht="76.5">
      <c r="A177" s="19" t="s">
        <v>696</v>
      </c>
      <c r="B177" s="20">
        <v>907</v>
      </c>
      <c r="C177" s="21">
        <v>7</v>
      </c>
      <c r="D177" s="21">
        <v>2</v>
      </c>
      <c r="E177" s="22" t="s">
        <v>695</v>
      </c>
      <c r="F177" s="9" t="s">
        <v>310</v>
      </c>
      <c r="G177" s="23">
        <v>1408.2</v>
      </c>
      <c r="H177" s="23">
        <v>212.3</v>
      </c>
      <c r="I177" s="24">
        <v>0.15075983525067463</v>
      </c>
    </row>
    <row r="178" spans="1:9" ht="25.5">
      <c r="A178" s="19" t="s">
        <v>323</v>
      </c>
      <c r="B178" s="20">
        <v>907</v>
      </c>
      <c r="C178" s="21">
        <v>7</v>
      </c>
      <c r="D178" s="21">
        <v>2</v>
      </c>
      <c r="E178" s="22" t="s">
        <v>695</v>
      </c>
      <c r="F178" s="9" t="s">
        <v>322</v>
      </c>
      <c r="G178" s="23">
        <v>1408.2</v>
      </c>
      <c r="H178" s="23">
        <v>212.3</v>
      </c>
      <c r="I178" s="24">
        <v>0.15075983525067463</v>
      </c>
    </row>
    <row r="179" spans="1:9" ht="25.5">
      <c r="A179" s="19" t="s">
        <v>728</v>
      </c>
      <c r="B179" s="20">
        <v>907</v>
      </c>
      <c r="C179" s="21">
        <v>7</v>
      </c>
      <c r="D179" s="21">
        <v>2</v>
      </c>
      <c r="E179" s="22" t="s">
        <v>727</v>
      </c>
      <c r="F179" s="9" t="s">
        <v>310</v>
      </c>
      <c r="G179" s="23">
        <v>180.2</v>
      </c>
      <c r="H179" s="23">
        <v>0</v>
      </c>
      <c r="I179" s="24">
        <v>0</v>
      </c>
    </row>
    <row r="180" spans="1:9" ht="25.5">
      <c r="A180" s="19" t="s">
        <v>323</v>
      </c>
      <c r="B180" s="20">
        <v>907</v>
      </c>
      <c r="C180" s="21">
        <v>7</v>
      </c>
      <c r="D180" s="21">
        <v>2</v>
      </c>
      <c r="E180" s="22" t="s">
        <v>727</v>
      </c>
      <c r="F180" s="9" t="s">
        <v>322</v>
      </c>
      <c r="G180" s="23">
        <v>180.2</v>
      </c>
      <c r="H180" s="23">
        <v>0</v>
      </c>
      <c r="I180" s="24">
        <v>0</v>
      </c>
    </row>
    <row r="181" spans="1:9" ht="25.5">
      <c r="A181" s="19" t="s">
        <v>577</v>
      </c>
      <c r="B181" s="20">
        <v>907</v>
      </c>
      <c r="C181" s="21">
        <v>7</v>
      </c>
      <c r="D181" s="21">
        <v>2</v>
      </c>
      <c r="E181" s="22" t="s">
        <v>576</v>
      </c>
      <c r="F181" s="9" t="s">
        <v>310</v>
      </c>
      <c r="G181" s="23">
        <v>4736.5</v>
      </c>
      <c r="H181" s="23">
        <v>2276.1999999999998</v>
      </c>
      <c r="I181" s="24">
        <v>0.48056581864245745</v>
      </c>
    </row>
    <row r="182" spans="1:9" ht="25.5">
      <c r="A182" s="19" t="s">
        <v>575</v>
      </c>
      <c r="B182" s="20">
        <v>907</v>
      </c>
      <c r="C182" s="21">
        <v>7</v>
      </c>
      <c r="D182" s="21">
        <v>2</v>
      </c>
      <c r="E182" s="22" t="s">
        <v>574</v>
      </c>
      <c r="F182" s="9" t="s">
        <v>310</v>
      </c>
      <c r="G182" s="23">
        <v>4736.5</v>
      </c>
      <c r="H182" s="23">
        <v>2276.1999999999998</v>
      </c>
      <c r="I182" s="24">
        <v>0.48056581864245745</v>
      </c>
    </row>
    <row r="183" spans="1:9" ht="38.25">
      <c r="A183" s="19" t="s">
        <v>726</v>
      </c>
      <c r="B183" s="20">
        <v>907</v>
      </c>
      <c r="C183" s="21">
        <v>7</v>
      </c>
      <c r="D183" s="21">
        <v>2</v>
      </c>
      <c r="E183" s="22" t="s">
        <v>725</v>
      </c>
      <c r="F183" s="9" t="s">
        <v>310</v>
      </c>
      <c r="G183" s="23">
        <v>1563.7</v>
      </c>
      <c r="H183" s="23">
        <v>0</v>
      </c>
      <c r="I183" s="24">
        <v>0</v>
      </c>
    </row>
    <row r="184" spans="1:9" ht="25.5">
      <c r="A184" s="19" t="s">
        <v>323</v>
      </c>
      <c r="B184" s="20">
        <v>907</v>
      </c>
      <c r="C184" s="21">
        <v>7</v>
      </c>
      <c r="D184" s="21">
        <v>2</v>
      </c>
      <c r="E184" s="22" t="s">
        <v>725</v>
      </c>
      <c r="F184" s="9" t="s">
        <v>322</v>
      </c>
      <c r="G184" s="23">
        <v>1563.7</v>
      </c>
      <c r="H184" s="23">
        <v>0</v>
      </c>
      <c r="I184" s="24">
        <v>0</v>
      </c>
    </row>
    <row r="185" spans="1:9" ht="63.75">
      <c r="A185" s="19" t="s">
        <v>724</v>
      </c>
      <c r="B185" s="20">
        <v>907</v>
      </c>
      <c r="C185" s="21">
        <v>7</v>
      </c>
      <c r="D185" s="21">
        <v>2</v>
      </c>
      <c r="E185" s="22" t="s">
        <v>723</v>
      </c>
      <c r="F185" s="9" t="s">
        <v>310</v>
      </c>
      <c r="G185" s="23">
        <v>1299</v>
      </c>
      <c r="H185" s="23">
        <v>1236.5</v>
      </c>
      <c r="I185" s="24">
        <v>0.9518860662047729</v>
      </c>
    </row>
    <row r="186" spans="1:9" ht="25.5">
      <c r="A186" s="19" t="s">
        <v>323</v>
      </c>
      <c r="B186" s="20">
        <v>907</v>
      </c>
      <c r="C186" s="21">
        <v>7</v>
      </c>
      <c r="D186" s="21">
        <v>2</v>
      </c>
      <c r="E186" s="22" t="s">
        <v>723</v>
      </c>
      <c r="F186" s="9" t="s">
        <v>322</v>
      </c>
      <c r="G186" s="23">
        <v>1299</v>
      </c>
      <c r="H186" s="23">
        <v>1236.5</v>
      </c>
      <c r="I186" s="24">
        <v>0.9518860662047729</v>
      </c>
    </row>
    <row r="187" spans="1:9" ht="51">
      <c r="A187" s="19" t="s">
        <v>694</v>
      </c>
      <c r="B187" s="20">
        <v>907</v>
      </c>
      <c r="C187" s="21">
        <v>7</v>
      </c>
      <c r="D187" s="21">
        <v>2</v>
      </c>
      <c r="E187" s="22" t="s">
        <v>693</v>
      </c>
      <c r="F187" s="9" t="s">
        <v>310</v>
      </c>
      <c r="G187" s="23">
        <v>423.8</v>
      </c>
      <c r="H187" s="23">
        <v>152.19999999999999</v>
      </c>
      <c r="I187" s="24">
        <v>0.35913166588013212</v>
      </c>
    </row>
    <row r="188" spans="1:9" ht="25.5">
      <c r="A188" s="19" t="s">
        <v>323</v>
      </c>
      <c r="B188" s="20">
        <v>907</v>
      </c>
      <c r="C188" s="21">
        <v>7</v>
      </c>
      <c r="D188" s="21">
        <v>2</v>
      </c>
      <c r="E188" s="22" t="s">
        <v>693</v>
      </c>
      <c r="F188" s="9" t="s">
        <v>322</v>
      </c>
      <c r="G188" s="23">
        <v>423.8</v>
      </c>
      <c r="H188" s="23">
        <v>152.19999999999999</v>
      </c>
      <c r="I188" s="24">
        <v>0.35913166588013212</v>
      </c>
    </row>
    <row r="189" spans="1:9" ht="63.75">
      <c r="A189" s="19" t="s">
        <v>573</v>
      </c>
      <c r="B189" s="20">
        <v>907</v>
      </c>
      <c r="C189" s="21">
        <v>7</v>
      </c>
      <c r="D189" s="21">
        <v>2</v>
      </c>
      <c r="E189" s="22" t="s">
        <v>571</v>
      </c>
      <c r="F189" s="9" t="s">
        <v>310</v>
      </c>
      <c r="G189" s="23">
        <v>1450</v>
      </c>
      <c r="H189" s="23">
        <v>887.6</v>
      </c>
      <c r="I189" s="24">
        <v>0.61213793103448277</v>
      </c>
    </row>
    <row r="190" spans="1:9" ht="25.5">
      <c r="A190" s="19" t="s">
        <v>323</v>
      </c>
      <c r="B190" s="20">
        <v>907</v>
      </c>
      <c r="C190" s="21">
        <v>7</v>
      </c>
      <c r="D190" s="21">
        <v>2</v>
      </c>
      <c r="E190" s="22" t="s">
        <v>571</v>
      </c>
      <c r="F190" s="9" t="s">
        <v>322</v>
      </c>
      <c r="G190" s="23">
        <v>1450</v>
      </c>
      <c r="H190" s="23">
        <v>887.6</v>
      </c>
      <c r="I190" s="24">
        <v>0.61213793103448277</v>
      </c>
    </row>
    <row r="191" spans="1:9" ht="25.5">
      <c r="A191" s="19" t="s">
        <v>722</v>
      </c>
      <c r="B191" s="20">
        <v>907</v>
      </c>
      <c r="C191" s="21">
        <v>7</v>
      </c>
      <c r="D191" s="21">
        <v>2</v>
      </c>
      <c r="E191" s="22" t="s">
        <v>721</v>
      </c>
      <c r="F191" s="9" t="s">
        <v>310</v>
      </c>
      <c r="G191" s="23">
        <v>0</v>
      </c>
      <c r="H191" s="23">
        <v>0</v>
      </c>
      <c r="I191" s="24">
        <v>0</v>
      </c>
    </row>
    <row r="192" spans="1:9" ht="25.5">
      <c r="A192" s="19" t="s">
        <v>335</v>
      </c>
      <c r="B192" s="20">
        <v>907</v>
      </c>
      <c r="C192" s="21">
        <v>7</v>
      </c>
      <c r="D192" s="21">
        <v>2</v>
      </c>
      <c r="E192" s="22" t="s">
        <v>721</v>
      </c>
      <c r="F192" s="9" t="s">
        <v>333</v>
      </c>
      <c r="G192" s="23">
        <v>0</v>
      </c>
      <c r="H192" s="23">
        <v>0</v>
      </c>
      <c r="I192" s="24">
        <v>0</v>
      </c>
    </row>
    <row r="193" spans="1:9" ht="38.25">
      <c r="A193" s="19" t="s">
        <v>720</v>
      </c>
      <c r="B193" s="20">
        <v>907</v>
      </c>
      <c r="C193" s="21">
        <v>7</v>
      </c>
      <c r="D193" s="21">
        <v>2</v>
      </c>
      <c r="E193" s="22" t="s">
        <v>719</v>
      </c>
      <c r="F193" s="9" t="s">
        <v>310</v>
      </c>
      <c r="G193" s="23">
        <v>15</v>
      </c>
      <c r="H193" s="23">
        <v>0</v>
      </c>
      <c r="I193" s="24">
        <v>0</v>
      </c>
    </row>
    <row r="194" spans="1:9" ht="38.25">
      <c r="A194" s="19" t="s">
        <v>718</v>
      </c>
      <c r="B194" s="20">
        <v>907</v>
      </c>
      <c r="C194" s="21">
        <v>7</v>
      </c>
      <c r="D194" s="21">
        <v>2</v>
      </c>
      <c r="E194" s="22" t="s">
        <v>717</v>
      </c>
      <c r="F194" s="9" t="s">
        <v>310</v>
      </c>
      <c r="G194" s="23">
        <v>15</v>
      </c>
      <c r="H194" s="23">
        <v>0</v>
      </c>
      <c r="I194" s="24">
        <v>0</v>
      </c>
    </row>
    <row r="195" spans="1:9" ht="38.25">
      <c r="A195" s="19" t="s">
        <v>716</v>
      </c>
      <c r="B195" s="20">
        <v>907</v>
      </c>
      <c r="C195" s="21">
        <v>7</v>
      </c>
      <c r="D195" s="21">
        <v>2</v>
      </c>
      <c r="E195" s="22" t="s">
        <v>715</v>
      </c>
      <c r="F195" s="9" t="s">
        <v>310</v>
      </c>
      <c r="G195" s="23">
        <v>15</v>
      </c>
      <c r="H195" s="23">
        <v>0</v>
      </c>
      <c r="I195" s="24">
        <v>0</v>
      </c>
    </row>
    <row r="196" spans="1:9" ht="25.5">
      <c r="A196" s="19" t="s">
        <v>323</v>
      </c>
      <c r="B196" s="20">
        <v>907</v>
      </c>
      <c r="C196" s="21">
        <v>7</v>
      </c>
      <c r="D196" s="21">
        <v>2</v>
      </c>
      <c r="E196" s="22" t="s">
        <v>715</v>
      </c>
      <c r="F196" s="9" t="s">
        <v>322</v>
      </c>
      <c r="G196" s="23">
        <v>15</v>
      </c>
      <c r="H196" s="23">
        <v>0</v>
      </c>
      <c r="I196" s="24">
        <v>0</v>
      </c>
    </row>
    <row r="197" spans="1:9" s="10" customFormat="1">
      <c r="A197" s="13" t="s">
        <v>714</v>
      </c>
      <c r="B197" s="14">
        <v>907</v>
      </c>
      <c r="C197" s="15">
        <v>7</v>
      </c>
      <c r="D197" s="15">
        <v>3</v>
      </c>
      <c r="E197" s="16" t="s">
        <v>310</v>
      </c>
      <c r="F197" s="11" t="s">
        <v>310</v>
      </c>
      <c r="G197" s="17">
        <v>36558.1</v>
      </c>
      <c r="H197" s="17">
        <v>20808.7</v>
      </c>
      <c r="I197" s="18">
        <v>0.56919533564381086</v>
      </c>
    </row>
    <row r="198" spans="1:9">
      <c r="A198" s="19" t="s">
        <v>713</v>
      </c>
      <c r="B198" s="20">
        <v>907</v>
      </c>
      <c r="C198" s="21">
        <v>7</v>
      </c>
      <c r="D198" s="21">
        <v>3</v>
      </c>
      <c r="E198" s="22" t="s">
        <v>712</v>
      </c>
      <c r="F198" s="9" t="s">
        <v>310</v>
      </c>
      <c r="G198" s="23">
        <v>36130.300000000003</v>
      </c>
      <c r="H198" s="23">
        <v>20751.099999999999</v>
      </c>
      <c r="I198" s="24">
        <v>0.57434065036825044</v>
      </c>
    </row>
    <row r="199" spans="1:9" ht="25.5">
      <c r="A199" s="19" t="s">
        <v>635</v>
      </c>
      <c r="B199" s="20">
        <v>907</v>
      </c>
      <c r="C199" s="21">
        <v>7</v>
      </c>
      <c r="D199" s="21">
        <v>3</v>
      </c>
      <c r="E199" s="22" t="s">
        <v>711</v>
      </c>
      <c r="F199" s="9" t="s">
        <v>310</v>
      </c>
      <c r="G199" s="23">
        <v>19943.7</v>
      </c>
      <c r="H199" s="23">
        <v>13096</v>
      </c>
      <c r="I199" s="24">
        <v>0.65664846543018596</v>
      </c>
    </row>
    <row r="200" spans="1:9" ht="63.75">
      <c r="A200" s="19" t="s">
        <v>309</v>
      </c>
      <c r="B200" s="20">
        <v>907</v>
      </c>
      <c r="C200" s="21">
        <v>7</v>
      </c>
      <c r="D200" s="21">
        <v>3</v>
      </c>
      <c r="E200" s="22" t="s">
        <v>711</v>
      </c>
      <c r="F200" s="9" t="s">
        <v>308</v>
      </c>
      <c r="G200" s="23">
        <v>17355.599999999999</v>
      </c>
      <c r="H200" s="23">
        <v>11596.9</v>
      </c>
      <c r="I200" s="24">
        <v>0.66819355136094405</v>
      </c>
    </row>
    <row r="201" spans="1:9" ht="25.5">
      <c r="A201" s="19" t="s">
        <v>323</v>
      </c>
      <c r="B201" s="20">
        <v>907</v>
      </c>
      <c r="C201" s="21">
        <v>7</v>
      </c>
      <c r="D201" s="21">
        <v>3</v>
      </c>
      <c r="E201" s="22" t="s">
        <v>711</v>
      </c>
      <c r="F201" s="9" t="s">
        <v>322</v>
      </c>
      <c r="G201" s="23">
        <v>2248.1999999999998</v>
      </c>
      <c r="H201" s="23">
        <v>1308.2</v>
      </c>
      <c r="I201" s="24">
        <v>0.58188773240814884</v>
      </c>
    </row>
    <row r="202" spans="1:9">
      <c r="A202" s="19" t="s">
        <v>319</v>
      </c>
      <c r="B202" s="20">
        <v>907</v>
      </c>
      <c r="C202" s="21">
        <v>7</v>
      </c>
      <c r="D202" s="21">
        <v>3</v>
      </c>
      <c r="E202" s="22" t="s">
        <v>711</v>
      </c>
      <c r="F202" s="9" t="s">
        <v>317</v>
      </c>
      <c r="G202" s="23">
        <v>339.9</v>
      </c>
      <c r="H202" s="23">
        <v>190.9</v>
      </c>
      <c r="I202" s="24">
        <v>0.56163577522800834</v>
      </c>
    </row>
    <row r="203" spans="1:9" ht="41.45" customHeight="1">
      <c r="A203" s="19" t="s">
        <v>311</v>
      </c>
      <c r="B203" s="20">
        <v>907</v>
      </c>
      <c r="C203" s="21">
        <v>7</v>
      </c>
      <c r="D203" s="21">
        <v>3</v>
      </c>
      <c r="E203" s="22" t="s">
        <v>710</v>
      </c>
      <c r="F203" s="9" t="s">
        <v>310</v>
      </c>
      <c r="G203" s="23">
        <v>14765.9</v>
      </c>
      <c r="H203" s="23">
        <v>7377.1</v>
      </c>
      <c r="I203" s="24">
        <v>0.49960381690245775</v>
      </c>
    </row>
    <row r="204" spans="1:9" ht="63.75">
      <c r="A204" s="19" t="s">
        <v>309</v>
      </c>
      <c r="B204" s="20">
        <v>907</v>
      </c>
      <c r="C204" s="21">
        <v>7</v>
      </c>
      <c r="D204" s="21">
        <v>3</v>
      </c>
      <c r="E204" s="22" t="s">
        <v>710</v>
      </c>
      <c r="F204" s="9" t="s">
        <v>308</v>
      </c>
      <c r="G204" s="23">
        <v>13900</v>
      </c>
      <c r="H204" s="23">
        <v>7007.9</v>
      </c>
      <c r="I204" s="24">
        <v>0.5041654676258992</v>
      </c>
    </row>
    <row r="205" spans="1:9" ht="25.5">
      <c r="A205" s="19" t="s">
        <v>323</v>
      </c>
      <c r="B205" s="20">
        <v>907</v>
      </c>
      <c r="C205" s="21">
        <v>7</v>
      </c>
      <c r="D205" s="21">
        <v>3</v>
      </c>
      <c r="E205" s="22" t="s">
        <v>710</v>
      </c>
      <c r="F205" s="9" t="s">
        <v>322</v>
      </c>
      <c r="G205" s="23">
        <v>865.9</v>
      </c>
      <c r="H205" s="23">
        <v>369.2</v>
      </c>
      <c r="I205" s="24">
        <v>0.4263771798129114</v>
      </c>
    </row>
    <row r="206" spans="1:9" ht="25.5">
      <c r="A206" s="19" t="s">
        <v>565</v>
      </c>
      <c r="B206" s="20">
        <v>907</v>
      </c>
      <c r="C206" s="21">
        <v>7</v>
      </c>
      <c r="D206" s="21">
        <v>3</v>
      </c>
      <c r="E206" s="22" t="s">
        <v>709</v>
      </c>
      <c r="F206" s="9" t="s">
        <v>310</v>
      </c>
      <c r="G206" s="23">
        <v>1420.7</v>
      </c>
      <c r="H206" s="23">
        <v>278</v>
      </c>
      <c r="I206" s="24">
        <v>0.19567818680931934</v>
      </c>
    </row>
    <row r="207" spans="1:9" ht="25.5">
      <c r="A207" s="19" t="s">
        <v>323</v>
      </c>
      <c r="B207" s="20">
        <v>907</v>
      </c>
      <c r="C207" s="21">
        <v>7</v>
      </c>
      <c r="D207" s="21">
        <v>3</v>
      </c>
      <c r="E207" s="22" t="s">
        <v>709</v>
      </c>
      <c r="F207" s="9" t="s">
        <v>322</v>
      </c>
      <c r="G207" s="23">
        <v>1420.7</v>
      </c>
      <c r="H207" s="23">
        <v>278</v>
      </c>
      <c r="I207" s="24">
        <v>0.19567818680931934</v>
      </c>
    </row>
    <row r="208" spans="1:9" ht="25.5">
      <c r="A208" s="19" t="s">
        <v>708</v>
      </c>
      <c r="B208" s="20">
        <v>907</v>
      </c>
      <c r="C208" s="21">
        <v>7</v>
      </c>
      <c r="D208" s="21">
        <v>3</v>
      </c>
      <c r="E208" s="22" t="s">
        <v>707</v>
      </c>
      <c r="F208" s="9" t="s">
        <v>310</v>
      </c>
      <c r="G208" s="23">
        <v>76.3</v>
      </c>
      <c r="H208" s="23">
        <v>33.5</v>
      </c>
      <c r="I208" s="24">
        <v>0.43905635648754915</v>
      </c>
    </row>
    <row r="209" spans="1:9" ht="63.75">
      <c r="A209" s="19" t="s">
        <v>706</v>
      </c>
      <c r="B209" s="20">
        <v>907</v>
      </c>
      <c r="C209" s="21">
        <v>7</v>
      </c>
      <c r="D209" s="21">
        <v>3</v>
      </c>
      <c r="E209" s="22" t="s">
        <v>705</v>
      </c>
      <c r="F209" s="9" t="s">
        <v>310</v>
      </c>
      <c r="G209" s="23">
        <v>76.3</v>
      </c>
      <c r="H209" s="23">
        <v>33.5</v>
      </c>
      <c r="I209" s="24">
        <v>0.43905635648754915</v>
      </c>
    </row>
    <row r="210" spans="1:9" ht="38.25">
      <c r="A210" s="19" t="s">
        <v>704</v>
      </c>
      <c r="B210" s="20">
        <v>907</v>
      </c>
      <c r="C210" s="21">
        <v>7</v>
      </c>
      <c r="D210" s="21">
        <v>3</v>
      </c>
      <c r="E210" s="22" t="s">
        <v>703</v>
      </c>
      <c r="F210" s="9" t="s">
        <v>310</v>
      </c>
      <c r="G210" s="23">
        <v>76.3</v>
      </c>
      <c r="H210" s="23">
        <v>33.5</v>
      </c>
      <c r="I210" s="24">
        <v>0.43905635648754915</v>
      </c>
    </row>
    <row r="211" spans="1:9" ht="25.5">
      <c r="A211" s="19" t="s">
        <v>323</v>
      </c>
      <c r="B211" s="20">
        <v>907</v>
      </c>
      <c r="C211" s="21">
        <v>7</v>
      </c>
      <c r="D211" s="21">
        <v>3</v>
      </c>
      <c r="E211" s="22" t="s">
        <v>703</v>
      </c>
      <c r="F211" s="9" t="s">
        <v>322</v>
      </c>
      <c r="G211" s="23">
        <v>76.3</v>
      </c>
      <c r="H211" s="23">
        <v>33.5</v>
      </c>
      <c r="I211" s="24">
        <v>0.43905635648754915</v>
      </c>
    </row>
    <row r="212" spans="1:9" ht="51">
      <c r="A212" s="19" t="s">
        <v>544</v>
      </c>
      <c r="B212" s="20">
        <v>907</v>
      </c>
      <c r="C212" s="21">
        <v>7</v>
      </c>
      <c r="D212" s="21">
        <v>3</v>
      </c>
      <c r="E212" s="22" t="s">
        <v>543</v>
      </c>
      <c r="F212" s="9" t="s">
        <v>310</v>
      </c>
      <c r="G212" s="23">
        <v>24.1</v>
      </c>
      <c r="H212" s="23">
        <v>24.1</v>
      </c>
      <c r="I212" s="24">
        <v>1</v>
      </c>
    </row>
    <row r="213" spans="1:9" ht="76.5">
      <c r="A213" s="19" t="s">
        <v>542</v>
      </c>
      <c r="B213" s="20">
        <v>907</v>
      </c>
      <c r="C213" s="21">
        <v>7</v>
      </c>
      <c r="D213" s="21">
        <v>3</v>
      </c>
      <c r="E213" s="22" t="s">
        <v>541</v>
      </c>
      <c r="F213" s="9" t="s">
        <v>310</v>
      </c>
      <c r="G213" s="23">
        <v>24.1</v>
      </c>
      <c r="H213" s="23">
        <v>24.1</v>
      </c>
      <c r="I213" s="24">
        <v>1</v>
      </c>
    </row>
    <row r="214" spans="1:9" ht="51">
      <c r="A214" s="19" t="s">
        <v>702</v>
      </c>
      <c r="B214" s="20">
        <v>907</v>
      </c>
      <c r="C214" s="21">
        <v>7</v>
      </c>
      <c r="D214" s="21">
        <v>3</v>
      </c>
      <c r="E214" s="22" t="s">
        <v>701</v>
      </c>
      <c r="F214" s="9" t="s">
        <v>310</v>
      </c>
      <c r="G214" s="23">
        <v>24.1</v>
      </c>
      <c r="H214" s="23">
        <v>24.1</v>
      </c>
      <c r="I214" s="24">
        <v>1</v>
      </c>
    </row>
    <row r="215" spans="1:9" ht="25.5">
      <c r="A215" s="19" t="s">
        <v>323</v>
      </c>
      <c r="B215" s="20">
        <v>907</v>
      </c>
      <c r="C215" s="21">
        <v>7</v>
      </c>
      <c r="D215" s="21">
        <v>3</v>
      </c>
      <c r="E215" s="22" t="s">
        <v>701</v>
      </c>
      <c r="F215" s="9" t="s">
        <v>322</v>
      </c>
      <c r="G215" s="23">
        <v>24.1</v>
      </c>
      <c r="H215" s="23">
        <v>24.1</v>
      </c>
      <c r="I215" s="24">
        <v>1</v>
      </c>
    </row>
    <row r="216" spans="1:9" ht="25.5">
      <c r="A216" s="19" t="s">
        <v>700</v>
      </c>
      <c r="B216" s="20">
        <v>907</v>
      </c>
      <c r="C216" s="21">
        <v>7</v>
      </c>
      <c r="D216" s="21">
        <v>3</v>
      </c>
      <c r="E216" s="22" t="s">
        <v>699</v>
      </c>
      <c r="F216" s="9" t="s">
        <v>310</v>
      </c>
      <c r="G216" s="23">
        <v>20.399999999999999</v>
      </c>
      <c r="H216" s="23">
        <v>0</v>
      </c>
      <c r="I216" s="24">
        <v>0</v>
      </c>
    </row>
    <row r="217" spans="1:9" ht="51">
      <c r="A217" s="19" t="s">
        <v>698</v>
      </c>
      <c r="B217" s="20">
        <v>907</v>
      </c>
      <c r="C217" s="21">
        <v>7</v>
      </c>
      <c r="D217" s="21">
        <v>3</v>
      </c>
      <c r="E217" s="22" t="s">
        <v>697</v>
      </c>
      <c r="F217" s="9" t="s">
        <v>310</v>
      </c>
      <c r="G217" s="23">
        <v>20.399999999999999</v>
      </c>
      <c r="H217" s="23">
        <v>0</v>
      </c>
      <c r="I217" s="24">
        <v>0</v>
      </c>
    </row>
    <row r="218" spans="1:9" ht="76.5">
      <c r="A218" s="19" t="s">
        <v>696</v>
      </c>
      <c r="B218" s="20">
        <v>907</v>
      </c>
      <c r="C218" s="21">
        <v>7</v>
      </c>
      <c r="D218" s="21">
        <v>3</v>
      </c>
      <c r="E218" s="22" t="s">
        <v>695</v>
      </c>
      <c r="F218" s="9" t="s">
        <v>310</v>
      </c>
      <c r="G218" s="23">
        <v>20.399999999999999</v>
      </c>
      <c r="H218" s="23">
        <v>0</v>
      </c>
      <c r="I218" s="24">
        <v>0</v>
      </c>
    </row>
    <row r="219" spans="1:9" ht="25.5">
      <c r="A219" s="19" t="s">
        <v>323</v>
      </c>
      <c r="B219" s="20">
        <v>907</v>
      </c>
      <c r="C219" s="21">
        <v>7</v>
      </c>
      <c r="D219" s="21">
        <v>3</v>
      </c>
      <c r="E219" s="22" t="s">
        <v>695</v>
      </c>
      <c r="F219" s="9" t="s">
        <v>322</v>
      </c>
      <c r="G219" s="23">
        <v>20.399999999999999</v>
      </c>
      <c r="H219" s="23">
        <v>0</v>
      </c>
      <c r="I219" s="24">
        <v>0</v>
      </c>
    </row>
    <row r="220" spans="1:9" ht="25.5">
      <c r="A220" s="19" t="s">
        <v>577</v>
      </c>
      <c r="B220" s="20">
        <v>907</v>
      </c>
      <c r="C220" s="21">
        <v>7</v>
      </c>
      <c r="D220" s="21">
        <v>3</v>
      </c>
      <c r="E220" s="22" t="s">
        <v>576</v>
      </c>
      <c r="F220" s="9" t="s">
        <v>310</v>
      </c>
      <c r="G220" s="23">
        <v>307</v>
      </c>
      <c r="H220" s="23">
        <v>0</v>
      </c>
      <c r="I220" s="24">
        <v>0</v>
      </c>
    </row>
    <row r="221" spans="1:9" ht="25.5">
      <c r="A221" s="19" t="s">
        <v>575</v>
      </c>
      <c r="B221" s="20">
        <v>907</v>
      </c>
      <c r="C221" s="21">
        <v>7</v>
      </c>
      <c r="D221" s="21">
        <v>3</v>
      </c>
      <c r="E221" s="22" t="s">
        <v>574</v>
      </c>
      <c r="F221" s="9" t="s">
        <v>310</v>
      </c>
      <c r="G221" s="23">
        <v>307</v>
      </c>
      <c r="H221" s="23">
        <v>0</v>
      </c>
      <c r="I221" s="24">
        <v>0</v>
      </c>
    </row>
    <row r="222" spans="1:9" ht="51">
      <c r="A222" s="19" t="s">
        <v>694</v>
      </c>
      <c r="B222" s="20">
        <v>907</v>
      </c>
      <c r="C222" s="21">
        <v>7</v>
      </c>
      <c r="D222" s="21">
        <v>3</v>
      </c>
      <c r="E222" s="22" t="s">
        <v>693</v>
      </c>
      <c r="F222" s="9" t="s">
        <v>310</v>
      </c>
      <c r="G222" s="23">
        <v>307</v>
      </c>
      <c r="H222" s="23">
        <v>0</v>
      </c>
      <c r="I222" s="24">
        <v>0</v>
      </c>
    </row>
    <row r="223" spans="1:9" ht="25.5">
      <c r="A223" s="19" t="s">
        <v>323</v>
      </c>
      <c r="B223" s="20">
        <v>907</v>
      </c>
      <c r="C223" s="21">
        <v>7</v>
      </c>
      <c r="D223" s="21">
        <v>3</v>
      </c>
      <c r="E223" s="22" t="s">
        <v>693</v>
      </c>
      <c r="F223" s="9" t="s">
        <v>322</v>
      </c>
      <c r="G223" s="23">
        <v>307</v>
      </c>
      <c r="H223" s="23">
        <v>0</v>
      </c>
      <c r="I223" s="24">
        <v>0</v>
      </c>
    </row>
    <row r="224" spans="1:9" s="10" customFormat="1" ht="25.5">
      <c r="A224" s="13" t="s">
        <v>478</v>
      </c>
      <c r="B224" s="14">
        <v>907</v>
      </c>
      <c r="C224" s="15">
        <v>7</v>
      </c>
      <c r="D224" s="15">
        <v>5</v>
      </c>
      <c r="E224" s="16" t="s">
        <v>310</v>
      </c>
      <c r="F224" s="11" t="s">
        <v>310</v>
      </c>
      <c r="G224" s="17">
        <v>356</v>
      </c>
      <c r="H224" s="17">
        <v>96</v>
      </c>
      <c r="I224" s="18">
        <v>0.2696629213483146</v>
      </c>
    </row>
    <row r="225" spans="1:9" ht="25.5">
      <c r="A225" s="19" t="s">
        <v>477</v>
      </c>
      <c r="B225" s="20">
        <v>907</v>
      </c>
      <c r="C225" s="21">
        <v>7</v>
      </c>
      <c r="D225" s="21">
        <v>5</v>
      </c>
      <c r="E225" s="22" t="s">
        <v>476</v>
      </c>
      <c r="F225" s="9" t="s">
        <v>310</v>
      </c>
      <c r="G225" s="23">
        <v>356</v>
      </c>
      <c r="H225" s="23">
        <v>96</v>
      </c>
      <c r="I225" s="24">
        <v>0.2696629213483146</v>
      </c>
    </row>
    <row r="226" spans="1:9">
      <c r="A226" s="19" t="s">
        <v>475</v>
      </c>
      <c r="B226" s="20">
        <v>907</v>
      </c>
      <c r="C226" s="21">
        <v>7</v>
      </c>
      <c r="D226" s="21">
        <v>5</v>
      </c>
      <c r="E226" s="22" t="s">
        <v>474</v>
      </c>
      <c r="F226" s="9" t="s">
        <v>310</v>
      </c>
      <c r="G226" s="23">
        <v>356</v>
      </c>
      <c r="H226" s="23">
        <v>96</v>
      </c>
      <c r="I226" s="24">
        <v>0.2696629213483146</v>
      </c>
    </row>
    <row r="227" spans="1:9">
      <c r="A227" s="19" t="s">
        <v>475</v>
      </c>
      <c r="B227" s="20">
        <v>907</v>
      </c>
      <c r="C227" s="21">
        <v>7</v>
      </c>
      <c r="D227" s="21">
        <v>5</v>
      </c>
      <c r="E227" s="22" t="s">
        <v>474</v>
      </c>
      <c r="F227" s="9" t="s">
        <v>310</v>
      </c>
      <c r="G227" s="23">
        <v>356</v>
      </c>
      <c r="H227" s="23">
        <v>96</v>
      </c>
      <c r="I227" s="24">
        <v>0.2696629213483146</v>
      </c>
    </row>
    <row r="228" spans="1:9" ht="25.5">
      <c r="A228" s="19" t="s">
        <v>323</v>
      </c>
      <c r="B228" s="20">
        <v>907</v>
      </c>
      <c r="C228" s="21">
        <v>7</v>
      </c>
      <c r="D228" s="21">
        <v>5</v>
      </c>
      <c r="E228" s="22" t="s">
        <v>474</v>
      </c>
      <c r="F228" s="9" t="s">
        <v>322</v>
      </c>
      <c r="G228" s="23">
        <v>356</v>
      </c>
      <c r="H228" s="23">
        <v>96</v>
      </c>
      <c r="I228" s="24">
        <v>0.2696629213483146</v>
      </c>
    </row>
    <row r="229" spans="1:9" s="10" customFormat="1">
      <c r="A229" s="13" t="s">
        <v>463</v>
      </c>
      <c r="B229" s="14">
        <v>907</v>
      </c>
      <c r="C229" s="15">
        <v>7</v>
      </c>
      <c r="D229" s="15">
        <v>7</v>
      </c>
      <c r="E229" s="16" t="s">
        <v>310</v>
      </c>
      <c r="F229" s="11" t="s">
        <v>310</v>
      </c>
      <c r="G229" s="17">
        <v>3187.8</v>
      </c>
      <c r="H229" s="17">
        <v>3066.7</v>
      </c>
      <c r="I229" s="18">
        <v>0.96201141853315753</v>
      </c>
    </row>
    <row r="230" spans="1:9" ht="38.25">
      <c r="A230" s="19" t="s">
        <v>673</v>
      </c>
      <c r="B230" s="20">
        <v>907</v>
      </c>
      <c r="C230" s="21">
        <v>7</v>
      </c>
      <c r="D230" s="21">
        <v>7</v>
      </c>
      <c r="E230" s="22" t="s">
        <v>672</v>
      </c>
      <c r="F230" s="9" t="s">
        <v>310</v>
      </c>
      <c r="G230" s="23">
        <v>3187.8</v>
      </c>
      <c r="H230" s="23">
        <v>3066.7</v>
      </c>
      <c r="I230" s="24">
        <v>0.96201141853315753</v>
      </c>
    </row>
    <row r="231" spans="1:9" ht="51">
      <c r="A231" s="19" t="s">
        <v>671</v>
      </c>
      <c r="B231" s="20">
        <v>907</v>
      </c>
      <c r="C231" s="21">
        <v>7</v>
      </c>
      <c r="D231" s="21">
        <v>7</v>
      </c>
      <c r="E231" s="22" t="s">
        <v>670</v>
      </c>
      <c r="F231" s="9" t="s">
        <v>310</v>
      </c>
      <c r="G231" s="23">
        <v>3187.8</v>
      </c>
      <c r="H231" s="23">
        <v>3066.7</v>
      </c>
      <c r="I231" s="24">
        <v>0.96201141853315753</v>
      </c>
    </row>
    <row r="232" spans="1:9" ht="112.15" customHeight="1">
      <c r="A232" s="19" t="s">
        <v>692</v>
      </c>
      <c r="B232" s="20">
        <v>907</v>
      </c>
      <c r="C232" s="21">
        <v>7</v>
      </c>
      <c r="D232" s="21">
        <v>7</v>
      </c>
      <c r="E232" s="22" t="s">
        <v>691</v>
      </c>
      <c r="F232" s="9" t="s">
        <v>310</v>
      </c>
      <c r="G232" s="23">
        <v>2609.6999999999998</v>
      </c>
      <c r="H232" s="23">
        <v>2609.6999999999998</v>
      </c>
      <c r="I232" s="24">
        <v>1</v>
      </c>
    </row>
    <row r="233" spans="1:9" ht="25.5">
      <c r="A233" s="19" t="s">
        <v>323</v>
      </c>
      <c r="B233" s="20">
        <v>907</v>
      </c>
      <c r="C233" s="21">
        <v>7</v>
      </c>
      <c r="D233" s="21">
        <v>7</v>
      </c>
      <c r="E233" s="22" t="s">
        <v>691</v>
      </c>
      <c r="F233" s="9" t="s">
        <v>322</v>
      </c>
      <c r="G233" s="23">
        <v>2609.6999999999998</v>
      </c>
      <c r="H233" s="23">
        <v>2609.6999999999998</v>
      </c>
      <c r="I233" s="24">
        <v>1</v>
      </c>
    </row>
    <row r="234" spans="1:9">
      <c r="A234" s="19" t="s">
        <v>690</v>
      </c>
      <c r="B234" s="20">
        <v>907</v>
      </c>
      <c r="C234" s="21">
        <v>7</v>
      </c>
      <c r="D234" s="21">
        <v>7</v>
      </c>
      <c r="E234" s="22" t="s">
        <v>689</v>
      </c>
      <c r="F234" s="9" t="s">
        <v>310</v>
      </c>
      <c r="G234" s="23">
        <v>578.1</v>
      </c>
      <c r="H234" s="23">
        <v>457</v>
      </c>
      <c r="I234" s="24">
        <v>0.79052067116415847</v>
      </c>
    </row>
    <row r="235" spans="1:9" ht="25.5">
      <c r="A235" s="19" t="s">
        <v>323</v>
      </c>
      <c r="B235" s="20">
        <v>907</v>
      </c>
      <c r="C235" s="21">
        <v>7</v>
      </c>
      <c r="D235" s="21">
        <v>7</v>
      </c>
      <c r="E235" s="22" t="s">
        <v>689</v>
      </c>
      <c r="F235" s="9" t="s">
        <v>322</v>
      </c>
      <c r="G235" s="23">
        <v>578.1</v>
      </c>
      <c r="H235" s="23">
        <v>457</v>
      </c>
      <c r="I235" s="24">
        <v>0.79052067116415847</v>
      </c>
    </row>
    <row r="236" spans="1:9" s="10" customFormat="1">
      <c r="A236" s="13" t="s">
        <v>688</v>
      </c>
      <c r="B236" s="14">
        <v>907</v>
      </c>
      <c r="C236" s="15">
        <v>7</v>
      </c>
      <c r="D236" s="15">
        <v>9</v>
      </c>
      <c r="E236" s="16" t="s">
        <v>310</v>
      </c>
      <c r="F236" s="11" t="s">
        <v>310</v>
      </c>
      <c r="G236" s="17">
        <v>10413.4</v>
      </c>
      <c r="H236" s="17">
        <v>7763.5</v>
      </c>
      <c r="I236" s="18">
        <v>0.74552979814469822</v>
      </c>
    </row>
    <row r="237" spans="1:9" ht="25.5">
      <c r="A237" s="19" t="s">
        <v>327</v>
      </c>
      <c r="B237" s="20">
        <v>907</v>
      </c>
      <c r="C237" s="21">
        <v>7</v>
      </c>
      <c r="D237" s="21">
        <v>9</v>
      </c>
      <c r="E237" s="22" t="s">
        <v>326</v>
      </c>
      <c r="F237" s="9" t="s">
        <v>310</v>
      </c>
      <c r="G237" s="23">
        <v>2986.4</v>
      </c>
      <c r="H237" s="23">
        <v>2172.4</v>
      </c>
      <c r="I237" s="24">
        <v>0.72743102062684173</v>
      </c>
    </row>
    <row r="238" spans="1:9">
      <c r="A238" s="19" t="s">
        <v>325</v>
      </c>
      <c r="B238" s="20">
        <v>907</v>
      </c>
      <c r="C238" s="21">
        <v>7</v>
      </c>
      <c r="D238" s="21">
        <v>9</v>
      </c>
      <c r="E238" s="22" t="s">
        <v>324</v>
      </c>
      <c r="F238" s="9" t="s">
        <v>310</v>
      </c>
      <c r="G238" s="23">
        <v>2986.4</v>
      </c>
      <c r="H238" s="23">
        <v>2172.4</v>
      </c>
      <c r="I238" s="24">
        <v>0.72743102062684173</v>
      </c>
    </row>
    <row r="239" spans="1:9" ht="25.5">
      <c r="A239" s="19" t="s">
        <v>313</v>
      </c>
      <c r="B239" s="20">
        <v>907</v>
      </c>
      <c r="C239" s="21">
        <v>7</v>
      </c>
      <c r="D239" s="21">
        <v>9</v>
      </c>
      <c r="E239" s="22" t="s">
        <v>318</v>
      </c>
      <c r="F239" s="9" t="s">
        <v>310</v>
      </c>
      <c r="G239" s="23">
        <v>2936.4</v>
      </c>
      <c r="H239" s="23">
        <v>2157.5</v>
      </c>
      <c r="I239" s="24">
        <v>0.73474322299414252</v>
      </c>
    </row>
    <row r="240" spans="1:9" ht="63.75">
      <c r="A240" s="19" t="s">
        <v>309</v>
      </c>
      <c r="B240" s="20">
        <v>907</v>
      </c>
      <c r="C240" s="21">
        <v>7</v>
      </c>
      <c r="D240" s="21">
        <v>9</v>
      </c>
      <c r="E240" s="22" t="s">
        <v>318</v>
      </c>
      <c r="F240" s="9" t="s">
        <v>308</v>
      </c>
      <c r="G240" s="23">
        <v>2645</v>
      </c>
      <c r="H240" s="23">
        <v>1981.6</v>
      </c>
      <c r="I240" s="24">
        <v>0.74918714555765598</v>
      </c>
    </row>
    <row r="241" spans="1:9" ht="25.5">
      <c r="A241" s="19" t="s">
        <v>323</v>
      </c>
      <c r="B241" s="20">
        <v>907</v>
      </c>
      <c r="C241" s="21">
        <v>7</v>
      </c>
      <c r="D241" s="21">
        <v>9</v>
      </c>
      <c r="E241" s="22" t="s">
        <v>318</v>
      </c>
      <c r="F241" s="9" t="s">
        <v>322</v>
      </c>
      <c r="G241" s="23">
        <v>281.5</v>
      </c>
      <c r="H241" s="23">
        <v>174</v>
      </c>
      <c r="I241" s="24">
        <v>0.61811722912966249</v>
      </c>
    </row>
    <row r="242" spans="1:9">
      <c r="A242" s="19" t="s">
        <v>319</v>
      </c>
      <c r="B242" s="20">
        <v>907</v>
      </c>
      <c r="C242" s="21">
        <v>7</v>
      </c>
      <c r="D242" s="21">
        <v>9</v>
      </c>
      <c r="E242" s="22" t="s">
        <v>318</v>
      </c>
      <c r="F242" s="9" t="s">
        <v>317</v>
      </c>
      <c r="G242" s="23">
        <v>9.9</v>
      </c>
      <c r="H242" s="23">
        <v>1.9</v>
      </c>
      <c r="I242" s="24">
        <v>0.19191919191919191</v>
      </c>
    </row>
    <row r="243" spans="1:9" ht="45.6" customHeight="1">
      <c r="A243" s="19" t="s">
        <v>311</v>
      </c>
      <c r="B243" s="20">
        <v>907</v>
      </c>
      <c r="C243" s="21">
        <v>7</v>
      </c>
      <c r="D243" s="21">
        <v>9</v>
      </c>
      <c r="E243" s="22" t="s">
        <v>316</v>
      </c>
      <c r="F243" s="9" t="s">
        <v>310</v>
      </c>
      <c r="G243" s="23">
        <v>50</v>
      </c>
      <c r="H243" s="23">
        <v>14.9</v>
      </c>
      <c r="I243" s="24">
        <v>0.29799999999999999</v>
      </c>
    </row>
    <row r="244" spans="1:9" ht="25.5">
      <c r="A244" s="19" t="s">
        <v>323</v>
      </c>
      <c r="B244" s="20">
        <v>907</v>
      </c>
      <c r="C244" s="21">
        <v>7</v>
      </c>
      <c r="D244" s="21">
        <v>9</v>
      </c>
      <c r="E244" s="22" t="s">
        <v>316</v>
      </c>
      <c r="F244" s="9" t="s">
        <v>322</v>
      </c>
      <c r="G244" s="23">
        <v>50</v>
      </c>
      <c r="H244" s="23">
        <v>14.9</v>
      </c>
      <c r="I244" s="24">
        <v>0.29799999999999999</v>
      </c>
    </row>
    <row r="245" spans="1:9" ht="25.5">
      <c r="A245" s="19" t="s">
        <v>687</v>
      </c>
      <c r="B245" s="20">
        <v>907</v>
      </c>
      <c r="C245" s="21">
        <v>7</v>
      </c>
      <c r="D245" s="21">
        <v>9</v>
      </c>
      <c r="E245" s="22" t="s">
        <v>686</v>
      </c>
      <c r="F245" s="9" t="s">
        <v>310</v>
      </c>
      <c r="G245" s="23">
        <v>6820.3</v>
      </c>
      <c r="H245" s="23">
        <v>5179.3999999999996</v>
      </c>
      <c r="I245" s="24">
        <v>0.75940941014324881</v>
      </c>
    </row>
    <row r="246" spans="1:9" ht="25.5">
      <c r="A246" s="19" t="s">
        <v>685</v>
      </c>
      <c r="B246" s="20">
        <v>907</v>
      </c>
      <c r="C246" s="21">
        <v>7</v>
      </c>
      <c r="D246" s="21">
        <v>9</v>
      </c>
      <c r="E246" s="22" t="s">
        <v>684</v>
      </c>
      <c r="F246" s="9" t="s">
        <v>310</v>
      </c>
      <c r="G246" s="23">
        <v>6820.3</v>
      </c>
      <c r="H246" s="23">
        <v>5179.3999999999996</v>
      </c>
      <c r="I246" s="24">
        <v>0.75940941014324881</v>
      </c>
    </row>
    <row r="247" spans="1:9" ht="25.5">
      <c r="A247" s="19" t="s">
        <v>635</v>
      </c>
      <c r="B247" s="20">
        <v>907</v>
      </c>
      <c r="C247" s="21">
        <v>7</v>
      </c>
      <c r="D247" s="21">
        <v>9</v>
      </c>
      <c r="E247" s="22" t="s">
        <v>683</v>
      </c>
      <c r="F247" s="9" t="s">
        <v>310</v>
      </c>
      <c r="G247" s="23">
        <v>5070.3</v>
      </c>
      <c r="H247" s="23">
        <v>4263.5</v>
      </c>
      <c r="I247" s="24">
        <v>0.84087726564503085</v>
      </c>
    </row>
    <row r="248" spans="1:9" ht="63.75">
      <c r="A248" s="19" t="s">
        <v>309</v>
      </c>
      <c r="B248" s="20">
        <v>907</v>
      </c>
      <c r="C248" s="21">
        <v>7</v>
      </c>
      <c r="D248" s="21">
        <v>9</v>
      </c>
      <c r="E248" s="22" t="s">
        <v>683</v>
      </c>
      <c r="F248" s="9" t="s">
        <v>308</v>
      </c>
      <c r="G248" s="23">
        <v>4967.1000000000004</v>
      </c>
      <c r="H248" s="23">
        <v>4219.7</v>
      </c>
      <c r="I248" s="24">
        <v>0.84952990678665607</v>
      </c>
    </row>
    <row r="249" spans="1:9" ht="25.5">
      <c r="A249" s="19" t="s">
        <v>323</v>
      </c>
      <c r="B249" s="20">
        <v>907</v>
      </c>
      <c r="C249" s="21">
        <v>7</v>
      </c>
      <c r="D249" s="21">
        <v>9</v>
      </c>
      <c r="E249" s="22" t="s">
        <v>683</v>
      </c>
      <c r="F249" s="9" t="s">
        <v>322</v>
      </c>
      <c r="G249" s="23">
        <v>103.2</v>
      </c>
      <c r="H249" s="23">
        <v>43.8</v>
      </c>
      <c r="I249" s="24">
        <v>0.42441860465116277</v>
      </c>
    </row>
    <row r="250" spans="1:9" ht="43.9" customHeight="1">
      <c r="A250" s="19" t="s">
        <v>311</v>
      </c>
      <c r="B250" s="20">
        <v>907</v>
      </c>
      <c r="C250" s="21">
        <v>7</v>
      </c>
      <c r="D250" s="21">
        <v>9</v>
      </c>
      <c r="E250" s="22" t="s">
        <v>682</v>
      </c>
      <c r="F250" s="9" t="s">
        <v>310</v>
      </c>
      <c r="G250" s="23">
        <v>1750</v>
      </c>
      <c r="H250" s="23">
        <v>915.9</v>
      </c>
      <c r="I250" s="24">
        <v>0.5233714285714286</v>
      </c>
    </row>
    <row r="251" spans="1:9" ht="63.75">
      <c r="A251" s="19" t="s">
        <v>309</v>
      </c>
      <c r="B251" s="20">
        <v>907</v>
      </c>
      <c r="C251" s="21">
        <v>7</v>
      </c>
      <c r="D251" s="21">
        <v>9</v>
      </c>
      <c r="E251" s="22" t="s">
        <v>682</v>
      </c>
      <c r="F251" s="9" t="s">
        <v>308</v>
      </c>
      <c r="G251" s="23">
        <v>1750</v>
      </c>
      <c r="H251" s="23">
        <v>915.9</v>
      </c>
      <c r="I251" s="24">
        <v>0.5233714285714286</v>
      </c>
    </row>
    <row r="252" spans="1:9">
      <c r="A252" s="19" t="s">
        <v>681</v>
      </c>
      <c r="B252" s="20">
        <v>907</v>
      </c>
      <c r="C252" s="21">
        <v>7</v>
      </c>
      <c r="D252" s="21">
        <v>9</v>
      </c>
      <c r="E252" s="22" t="s">
        <v>680</v>
      </c>
      <c r="F252" s="9" t="s">
        <v>310</v>
      </c>
      <c r="G252" s="23">
        <v>332.3</v>
      </c>
      <c r="H252" s="23">
        <v>202.5</v>
      </c>
      <c r="I252" s="24">
        <v>0.60938910622931086</v>
      </c>
    </row>
    <row r="253" spans="1:9">
      <c r="A253" s="19" t="s">
        <v>679</v>
      </c>
      <c r="B253" s="20">
        <v>907</v>
      </c>
      <c r="C253" s="21">
        <v>7</v>
      </c>
      <c r="D253" s="21">
        <v>9</v>
      </c>
      <c r="E253" s="22" t="s">
        <v>678</v>
      </c>
      <c r="F253" s="9" t="s">
        <v>310</v>
      </c>
      <c r="G253" s="23">
        <v>332.3</v>
      </c>
      <c r="H253" s="23">
        <v>202.5</v>
      </c>
      <c r="I253" s="24">
        <v>0.60938910622931086</v>
      </c>
    </row>
    <row r="254" spans="1:9">
      <c r="A254" s="19" t="s">
        <v>677</v>
      </c>
      <c r="B254" s="20">
        <v>907</v>
      </c>
      <c r="C254" s="21">
        <v>7</v>
      </c>
      <c r="D254" s="21">
        <v>9</v>
      </c>
      <c r="E254" s="22" t="s">
        <v>676</v>
      </c>
      <c r="F254" s="9" t="s">
        <v>310</v>
      </c>
      <c r="G254" s="23">
        <v>126.8</v>
      </c>
      <c r="H254" s="23">
        <v>49.6</v>
      </c>
      <c r="I254" s="24">
        <v>0.39116719242902209</v>
      </c>
    </row>
    <row r="255" spans="1:9" ht="25.5">
      <c r="A255" s="19" t="s">
        <v>323</v>
      </c>
      <c r="B255" s="20">
        <v>907</v>
      </c>
      <c r="C255" s="21">
        <v>7</v>
      </c>
      <c r="D255" s="21">
        <v>9</v>
      </c>
      <c r="E255" s="22" t="s">
        <v>676</v>
      </c>
      <c r="F255" s="9" t="s">
        <v>322</v>
      </c>
      <c r="G255" s="23">
        <v>126.8</v>
      </c>
      <c r="H255" s="23">
        <v>49.6</v>
      </c>
      <c r="I255" s="24">
        <v>0.39116719242902209</v>
      </c>
    </row>
    <row r="256" spans="1:9">
      <c r="A256" s="19" t="s">
        <v>675</v>
      </c>
      <c r="B256" s="20">
        <v>907</v>
      </c>
      <c r="C256" s="21">
        <v>7</v>
      </c>
      <c r="D256" s="21">
        <v>9</v>
      </c>
      <c r="E256" s="22" t="s">
        <v>674</v>
      </c>
      <c r="F256" s="9" t="s">
        <v>310</v>
      </c>
      <c r="G256" s="23">
        <v>205.5</v>
      </c>
      <c r="H256" s="23">
        <v>152.9</v>
      </c>
      <c r="I256" s="24">
        <v>0.7440389294403893</v>
      </c>
    </row>
    <row r="257" spans="1:9" ht="25.5">
      <c r="A257" s="19" t="s">
        <v>323</v>
      </c>
      <c r="B257" s="20">
        <v>907</v>
      </c>
      <c r="C257" s="21">
        <v>7</v>
      </c>
      <c r="D257" s="21">
        <v>9</v>
      </c>
      <c r="E257" s="22" t="s">
        <v>674</v>
      </c>
      <c r="F257" s="9" t="s">
        <v>322</v>
      </c>
      <c r="G257" s="23">
        <v>205.5</v>
      </c>
      <c r="H257" s="23">
        <v>152.9</v>
      </c>
      <c r="I257" s="24">
        <v>0.7440389294403893</v>
      </c>
    </row>
    <row r="258" spans="1:9" ht="38.25">
      <c r="A258" s="19" t="s">
        <v>673</v>
      </c>
      <c r="B258" s="20">
        <v>907</v>
      </c>
      <c r="C258" s="21">
        <v>7</v>
      </c>
      <c r="D258" s="21">
        <v>9</v>
      </c>
      <c r="E258" s="22" t="s">
        <v>672</v>
      </c>
      <c r="F258" s="9" t="s">
        <v>310</v>
      </c>
      <c r="G258" s="23">
        <v>207.1</v>
      </c>
      <c r="H258" s="23">
        <v>166.6</v>
      </c>
      <c r="I258" s="24">
        <v>0.80444229840656689</v>
      </c>
    </row>
    <row r="259" spans="1:9" ht="51">
      <c r="A259" s="19" t="s">
        <v>671</v>
      </c>
      <c r="B259" s="20">
        <v>907</v>
      </c>
      <c r="C259" s="21">
        <v>7</v>
      </c>
      <c r="D259" s="21">
        <v>9</v>
      </c>
      <c r="E259" s="22" t="s">
        <v>670</v>
      </c>
      <c r="F259" s="9" t="s">
        <v>310</v>
      </c>
      <c r="G259" s="23">
        <v>207.1</v>
      </c>
      <c r="H259" s="23">
        <v>166.6</v>
      </c>
      <c r="I259" s="24">
        <v>0.80444229840656689</v>
      </c>
    </row>
    <row r="260" spans="1:9" ht="38.25">
      <c r="A260" s="19" t="s">
        <v>669</v>
      </c>
      <c r="B260" s="20">
        <v>907</v>
      </c>
      <c r="C260" s="21">
        <v>7</v>
      </c>
      <c r="D260" s="21">
        <v>9</v>
      </c>
      <c r="E260" s="22" t="s">
        <v>668</v>
      </c>
      <c r="F260" s="9" t="s">
        <v>310</v>
      </c>
      <c r="G260" s="23">
        <v>195.1</v>
      </c>
      <c r="H260" s="23">
        <v>166.6</v>
      </c>
      <c r="I260" s="24">
        <v>0.85392106611993845</v>
      </c>
    </row>
    <row r="261" spans="1:9" ht="25.5">
      <c r="A261" s="19" t="s">
        <v>323</v>
      </c>
      <c r="B261" s="20">
        <v>907</v>
      </c>
      <c r="C261" s="21">
        <v>7</v>
      </c>
      <c r="D261" s="21">
        <v>9</v>
      </c>
      <c r="E261" s="22" t="s">
        <v>668</v>
      </c>
      <c r="F261" s="9" t="s">
        <v>322</v>
      </c>
      <c r="G261" s="23">
        <v>195.1</v>
      </c>
      <c r="H261" s="23">
        <v>166.6</v>
      </c>
      <c r="I261" s="24">
        <v>0.85392106611993845</v>
      </c>
    </row>
    <row r="262" spans="1:9" ht="25.5">
      <c r="A262" s="19" t="s">
        <v>667</v>
      </c>
      <c r="B262" s="20">
        <v>907</v>
      </c>
      <c r="C262" s="21">
        <v>7</v>
      </c>
      <c r="D262" s="21">
        <v>9</v>
      </c>
      <c r="E262" s="22" t="s">
        <v>666</v>
      </c>
      <c r="F262" s="9" t="s">
        <v>310</v>
      </c>
      <c r="G262" s="23">
        <v>12</v>
      </c>
      <c r="H262" s="23">
        <v>0</v>
      </c>
      <c r="I262" s="24">
        <v>0</v>
      </c>
    </row>
    <row r="263" spans="1:9" ht="25.5">
      <c r="A263" s="19" t="s">
        <v>323</v>
      </c>
      <c r="B263" s="20">
        <v>907</v>
      </c>
      <c r="C263" s="21">
        <v>7</v>
      </c>
      <c r="D263" s="21">
        <v>9</v>
      </c>
      <c r="E263" s="22" t="s">
        <v>666</v>
      </c>
      <c r="F263" s="9" t="s">
        <v>322</v>
      </c>
      <c r="G263" s="23">
        <v>12</v>
      </c>
      <c r="H263" s="23">
        <v>0</v>
      </c>
      <c r="I263" s="24">
        <v>0</v>
      </c>
    </row>
    <row r="264" spans="1:9" ht="38.25">
      <c r="A264" s="19" t="s">
        <v>368</v>
      </c>
      <c r="B264" s="20">
        <v>907</v>
      </c>
      <c r="C264" s="21">
        <v>7</v>
      </c>
      <c r="D264" s="21">
        <v>9</v>
      </c>
      <c r="E264" s="22" t="s">
        <v>367</v>
      </c>
      <c r="F264" s="9" t="s">
        <v>310</v>
      </c>
      <c r="G264" s="23">
        <v>37.299999999999997</v>
      </c>
      <c r="H264" s="23">
        <v>37.4</v>
      </c>
      <c r="I264" s="24">
        <v>1.0026809651474531</v>
      </c>
    </row>
    <row r="265" spans="1:9" ht="25.5">
      <c r="A265" s="19" t="s">
        <v>366</v>
      </c>
      <c r="B265" s="20">
        <v>907</v>
      </c>
      <c r="C265" s="21">
        <v>7</v>
      </c>
      <c r="D265" s="21">
        <v>9</v>
      </c>
      <c r="E265" s="22" t="s">
        <v>365</v>
      </c>
      <c r="F265" s="9" t="s">
        <v>310</v>
      </c>
      <c r="G265" s="23">
        <v>37.299999999999997</v>
      </c>
      <c r="H265" s="23">
        <v>37.4</v>
      </c>
      <c r="I265" s="24">
        <v>1.0026809651474531</v>
      </c>
    </row>
    <row r="266" spans="1:9" ht="25.5">
      <c r="A266" s="19" t="s">
        <v>665</v>
      </c>
      <c r="B266" s="20">
        <v>907</v>
      </c>
      <c r="C266" s="21">
        <v>7</v>
      </c>
      <c r="D266" s="21">
        <v>9</v>
      </c>
      <c r="E266" s="22" t="s">
        <v>664</v>
      </c>
      <c r="F266" s="9" t="s">
        <v>310</v>
      </c>
      <c r="G266" s="23">
        <v>26</v>
      </c>
      <c r="H266" s="23">
        <v>26</v>
      </c>
      <c r="I266" s="24">
        <v>1</v>
      </c>
    </row>
    <row r="267" spans="1:9" ht="25.5">
      <c r="A267" s="19" t="s">
        <v>323</v>
      </c>
      <c r="B267" s="20">
        <v>907</v>
      </c>
      <c r="C267" s="21">
        <v>7</v>
      </c>
      <c r="D267" s="21">
        <v>9</v>
      </c>
      <c r="E267" s="22" t="s">
        <v>664</v>
      </c>
      <c r="F267" s="9" t="s">
        <v>322</v>
      </c>
      <c r="G267" s="23">
        <v>26</v>
      </c>
      <c r="H267" s="23">
        <v>26</v>
      </c>
      <c r="I267" s="24">
        <v>1</v>
      </c>
    </row>
    <row r="268" spans="1:9" ht="25.5">
      <c r="A268" s="19" t="s">
        <v>663</v>
      </c>
      <c r="B268" s="20">
        <v>907</v>
      </c>
      <c r="C268" s="21">
        <v>7</v>
      </c>
      <c r="D268" s="21">
        <v>9</v>
      </c>
      <c r="E268" s="22" t="s">
        <v>662</v>
      </c>
      <c r="F268" s="9" t="s">
        <v>310</v>
      </c>
      <c r="G268" s="23">
        <v>11.3</v>
      </c>
      <c r="H268" s="23">
        <v>11.4</v>
      </c>
      <c r="I268" s="24">
        <v>1.0088495575221239</v>
      </c>
    </row>
    <row r="269" spans="1:9" ht="25.5">
      <c r="A269" s="19" t="s">
        <v>323</v>
      </c>
      <c r="B269" s="20">
        <v>907</v>
      </c>
      <c r="C269" s="21">
        <v>7</v>
      </c>
      <c r="D269" s="21">
        <v>9</v>
      </c>
      <c r="E269" s="22" t="s">
        <v>662</v>
      </c>
      <c r="F269" s="9" t="s">
        <v>322</v>
      </c>
      <c r="G269" s="23">
        <v>11.3</v>
      </c>
      <c r="H269" s="23">
        <v>11.4</v>
      </c>
      <c r="I269" s="24">
        <v>1.0088495575221239</v>
      </c>
    </row>
    <row r="270" spans="1:9" ht="51">
      <c r="A270" s="19" t="s">
        <v>661</v>
      </c>
      <c r="B270" s="20">
        <v>907</v>
      </c>
      <c r="C270" s="21">
        <v>7</v>
      </c>
      <c r="D270" s="21">
        <v>9</v>
      </c>
      <c r="E270" s="22" t="s">
        <v>660</v>
      </c>
      <c r="F270" s="9" t="s">
        <v>310</v>
      </c>
      <c r="G270" s="23">
        <v>15</v>
      </c>
      <c r="H270" s="23">
        <v>5.2</v>
      </c>
      <c r="I270" s="24">
        <v>0.34666666666666668</v>
      </c>
    </row>
    <row r="271" spans="1:9" ht="76.5">
      <c r="A271" s="19" t="s">
        <v>659</v>
      </c>
      <c r="B271" s="20">
        <v>907</v>
      </c>
      <c r="C271" s="21">
        <v>7</v>
      </c>
      <c r="D271" s="21">
        <v>9</v>
      </c>
      <c r="E271" s="22" t="s">
        <v>658</v>
      </c>
      <c r="F271" s="9" t="s">
        <v>310</v>
      </c>
      <c r="G271" s="23">
        <v>15</v>
      </c>
      <c r="H271" s="23">
        <v>5.2</v>
      </c>
      <c r="I271" s="24">
        <v>0.34666666666666668</v>
      </c>
    </row>
    <row r="272" spans="1:9" ht="76.5">
      <c r="A272" s="19" t="s">
        <v>657</v>
      </c>
      <c r="B272" s="20">
        <v>907</v>
      </c>
      <c r="C272" s="21">
        <v>7</v>
      </c>
      <c r="D272" s="21">
        <v>9</v>
      </c>
      <c r="E272" s="22" t="s">
        <v>656</v>
      </c>
      <c r="F272" s="9" t="s">
        <v>310</v>
      </c>
      <c r="G272" s="23">
        <v>10</v>
      </c>
      <c r="H272" s="23">
        <v>5.2</v>
      </c>
      <c r="I272" s="24">
        <v>0.52</v>
      </c>
    </row>
    <row r="273" spans="1:9" ht="25.5">
      <c r="A273" s="19" t="s">
        <v>323</v>
      </c>
      <c r="B273" s="20">
        <v>907</v>
      </c>
      <c r="C273" s="21">
        <v>7</v>
      </c>
      <c r="D273" s="21">
        <v>9</v>
      </c>
      <c r="E273" s="22" t="s">
        <v>656</v>
      </c>
      <c r="F273" s="9" t="s">
        <v>322</v>
      </c>
      <c r="G273" s="23">
        <v>10</v>
      </c>
      <c r="H273" s="23">
        <v>5.2</v>
      </c>
      <c r="I273" s="24">
        <v>0.52</v>
      </c>
    </row>
    <row r="274" spans="1:9" ht="63.75">
      <c r="A274" s="19" t="s">
        <v>655</v>
      </c>
      <c r="B274" s="20">
        <v>907</v>
      </c>
      <c r="C274" s="21">
        <v>7</v>
      </c>
      <c r="D274" s="21">
        <v>9</v>
      </c>
      <c r="E274" s="22" t="s">
        <v>654</v>
      </c>
      <c r="F274" s="9" t="s">
        <v>310</v>
      </c>
      <c r="G274" s="23">
        <v>5</v>
      </c>
      <c r="H274" s="23">
        <v>0</v>
      </c>
      <c r="I274" s="24">
        <v>0</v>
      </c>
    </row>
    <row r="275" spans="1:9" ht="25.5">
      <c r="A275" s="19" t="s">
        <v>323</v>
      </c>
      <c r="B275" s="20">
        <v>907</v>
      </c>
      <c r="C275" s="21">
        <v>7</v>
      </c>
      <c r="D275" s="21">
        <v>9</v>
      </c>
      <c r="E275" s="22" t="s">
        <v>654</v>
      </c>
      <c r="F275" s="9" t="s">
        <v>322</v>
      </c>
      <c r="G275" s="23">
        <v>5</v>
      </c>
      <c r="H275" s="23">
        <v>0</v>
      </c>
      <c r="I275" s="24">
        <v>0</v>
      </c>
    </row>
    <row r="276" spans="1:9" ht="38.25">
      <c r="A276" s="19" t="s">
        <v>653</v>
      </c>
      <c r="B276" s="20">
        <v>907</v>
      </c>
      <c r="C276" s="21">
        <v>7</v>
      </c>
      <c r="D276" s="21">
        <v>9</v>
      </c>
      <c r="E276" s="22" t="s">
        <v>652</v>
      </c>
      <c r="F276" s="9" t="s">
        <v>310</v>
      </c>
      <c r="G276" s="23">
        <v>15</v>
      </c>
      <c r="H276" s="23">
        <v>0</v>
      </c>
      <c r="I276" s="24">
        <v>0</v>
      </c>
    </row>
    <row r="277" spans="1:9" ht="51">
      <c r="A277" s="19" t="s">
        <v>651</v>
      </c>
      <c r="B277" s="20">
        <v>907</v>
      </c>
      <c r="C277" s="21">
        <v>7</v>
      </c>
      <c r="D277" s="21">
        <v>9</v>
      </c>
      <c r="E277" s="22" t="s">
        <v>650</v>
      </c>
      <c r="F277" s="9" t="s">
        <v>310</v>
      </c>
      <c r="G277" s="23">
        <v>15</v>
      </c>
      <c r="H277" s="23">
        <v>0</v>
      </c>
      <c r="I277" s="24">
        <v>0</v>
      </c>
    </row>
    <row r="278" spans="1:9" ht="89.25">
      <c r="A278" s="19" t="s">
        <v>649</v>
      </c>
      <c r="B278" s="20">
        <v>907</v>
      </c>
      <c r="C278" s="21">
        <v>7</v>
      </c>
      <c r="D278" s="21">
        <v>9</v>
      </c>
      <c r="E278" s="22" t="s">
        <v>648</v>
      </c>
      <c r="F278" s="9" t="s">
        <v>310</v>
      </c>
      <c r="G278" s="23">
        <v>15</v>
      </c>
      <c r="H278" s="23">
        <v>0</v>
      </c>
      <c r="I278" s="24">
        <v>0</v>
      </c>
    </row>
    <row r="279" spans="1:9" ht="25.5">
      <c r="A279" s="19" t="s">
        <v>323</v>
      </c>
      <c r="B279" s="20">
        <v>907</v>
      </c>
      <c r="C279" s="21">
        <v>7</v>
      </c>
      <c r="D279" s="21">
        <v>9</v>
      </c>
      <c r="E279" s="22" t="s">
        <v>648</v>
      </c>
      <c r="F279" s="9" t="s">
        <v>322</v>
      </c>
      <c r="G279" s="23">
        <v>15</v>
      </c>
      <c r="H279" s="23">
        <v>0</v>
      </c>
      <c r="I279" s="24">
        <v>0</v>
      </c>
    </row>
    <row r="280" spans="1:9" s="10" customFormat="1">
      <c r="A280" s="13" t="s">
        <v>351</v>
      </c>
      <c r="B280" s="14">
        <v>907</v>
      </c>
      <c r="C280" s="15">
        <v>10</v>
      </c>
      <c r="D280" s="15">
        <v>0</v>
      </c>
      <c r="E280" s="16" t="s">
        <v>310</v>
      </c>
      <c r="F280" s="11" t="s">
        <v>310</v>
      </c>
      <c r="G280" s="17">
        <v>9758.1</v>
      </c>
      <c r="H280" s="17">
        <v>3107.1</v>
      </c>
      <c r="I280" s="18">
        <v>0.3184123958557506</v>
      </c>
    </row>
    <row r="281" spans="1:9" s="10" customFormat="1">
      <c r="A281" s="13" t="s">
        <v>647</v>
      </c>
      <c r="B281" s="14">
        <v>907</v>
      </c>
      <c r="C281" s="15">
        <v>10</v>
      </c>
      <c r="D281" s="15">
        <v>4</v>
      </c>
      <c r="E281" s="16" t="s">
        <v>310</v>
      </c>
      <c r="F281" s="11" t="s">
        <v>310</v>
      </c>
      <c r="G281" s="17">
        <v>9758.1</v>
      </c>
      <c r="H281" s="17">
        <v>3107.1</v>
      </c>
      <c r="I281" s="18">
        <v>0.3184123958557506</v>
      </c>
    </row>
    <row r="282" spans="1:9" ht="25.5">
      <c r="A282" s="19" t="s">
        <v>327</v>
      </c>
      <c r="B282" s="20">
        <v>907</v>
      </c>
      <c r="C282" s="21">
        <v>10</v>
      </c>
      <c r="D282" s="21">
        <v>4</v>
      </c>
      <c r="E282" s="22" t="s">
        <v>326</v>
      </c>
      <c r="F282" s="9" t="s">
        <v>310</v>
      </c>
      <c r="G282" s="23">
        <v>9758.1</v>
      </c>
      <c r="H282" s="23">
        <v>3107.1</v>
      </c>
      <c r="I282" s="24">
        <v>0.3184123958557506</v>
      </c>
    </row>
    <row r="283" spans="1:9" ht="25.5">
      <c r="A283" s="19" t="s">
        <v>346</v>
      </c>
      <c r="B283" s="20">
        <v>907</v>
      </c>
      <c r="C283" s="21">
        <v>10</v>
      </c>
      <c r="D283" s="21">
        <v>4</v>
      </c>
      <c r="E283" s="22" t="s">
        <v>345</v>
      </c>
      <c r="F283" s="9" t="s">
        <v>310</v>
      </c>
      <c r="G283" s="23">
        <v>9758.1</v>
      </c>
      <c r="H283" s="23">
        <v>3107.1</v>
      </c>
      <c r="I283" s="24">
        <v>0.3184123958557506</v>
      </c>
    </row>
    <row r="284" spans="1:9" ht="51">
      <c r="A284" s="19" t="s">
        <v>646</v>
      </c>
      <c r="B284" s="20">
        <v>907</v>
      </c>
      <c r="C284" s="21">
        <v>10</v>
      </c>
      <c r="D284" s="21">
        <v>4</v>
      </c>
      <c r="E284" s="22" t="s">
        <v>645</v>
      </c>
      <c r="F284" s="9" t="s">
        <v>310</v>
      </c>
      <c r="G284" s="23">
        <v>9758.1</v>
      </c>
      <c r="H284" s="23">
        <v>3107.1</v>
      </c>
      <c r="I284" s="24">
        <v>0.3184123958557506</v>
      </c>
    </row>
    <row r="285" spans="1:9">
      <c r="A285" s="19" t="s">
        <v>321</v>
      </c>
      <c r="B285" s="20">
        <v>907</v>
      </c>
      <c r="C285" s="21">
        <v>10</v>
      </c>
      <c r="D285" s="21">
        <v>4</v>
      </c>
      <c r="E285" s="22" t="s">
        <v>645</v>
      </c>
      <c r="F285" s="9" t="s">
        <v>320</v>
      </c>
      <c r="G285" s="23">
        <v>9758.1</v>
      </c>
      <c r="H285" s="23">
        <v>3107.1</v>
      </c>
      <c r="I285" s="24">
        <v>0.3184123958557506</v>
      </c>
    </row>
    <row r="286" spans="1:9" s="10" customFormat="1">
      <c r="A286" s="13" t="s">
        <v>342</v>
      </c>
      <c r="B286" s="14">
        <v>907</v>
      </c>
      <c r="C286" s="15">
        <v>11</v>
      </c>
      <c r="D286" s="15">
        <v>0</v>
      </c>
      <c r="E286" s="16" t="s">
        <v>310</v>
      </c>
      <c r="F286" s="11" t="s">
        <v>310</v>
      </c>
      <c r="G286" s="17">
        <v>58.5</v>
      </c>
      <c r="H286" s="17">
        <v>47.9</v>
      </c>
      <c r="I286" s="18">
        <v>0.81880341880341878</v>
      </c>
    </row>
    <row r="287" spans="1:9" s="10" customFormat="1">
      <c r="A287" s="13" t="s">
        <v>341</v>
      </c>
      <c r="B287" s="14">
        <v>907</v>
      </c>
      <c r="C287" s="15">
        <v>11</v>
      </c>
      <c r="D287" s="15">
        <v>1</v>
      </c>
      <c r="E287" s="16" t="s">
        <v>310</v>
      </c>
      <c r="F287" s="11" t="s">
        <v>310</v>
      </c>
      <c r="G287" s="17">
        <v>58.5</v>
      </c>
      <c r="H287" s="17">
        <v>47.9</v>
      </c>
      <c r="I287" s="18">
        <v>0.81880341880341878</v>
      </c>
    </row>
    <row r="288" spans="1:9" ht="20.45" customHeight="1">
      <c r="A288" s="19" t="s">
        <v>644</v>
      </c>
      <c r="B288" s="20">
        <v>907</v>
      </c>
      <c r="C288" s="21">
        <v>11</v>
      </c>
      <c r="D288" s="21">
        <v>1</v>
      </c>
      <c r="E288" s="22" t="s">
        <v>643</v>
      </c>
      <c r="F288" s="9" t="s">
        <v>310</v>
      </c>
      <c r="G288" s="23">
        <v>58.5</v>
      </c>
      <c r="H288" s="23">
        <v>47.9</v>
      </c>
      <c r="I288" s="24">
        <v>0.81880341880341878</v>
      </c>
    </row>
    <row r="289" spans="1:9">
      <c r="A289" s="19" t="s">
        <v>642</v>
      </c>
      <c r="B289" s="20">
        <v>907</v>
      </c>
      <c r="C289" s="21">
        <v>11</v>
      </c>
      <c r="D289" s="21">
        <v>1</v>
      </c>
      <c r="E289" s="22" t="s">
        <v>641</v>
      </c>
      <c r="F289" s="9" t="s">
        <v>310</v>
      </c>
      <c r="G289" s="23">
        <v>58.5</v>
      </c>
      <c r="H289" s="23">
        <v>47.9</v>
      </c>
      <c r="I289" s="24">
        <v>0.81880341880341878</v>
      </c>
    </row>
    <row r="290" spans="1:9" ht="38.25">
      <c r="A290" s="19" t="s">
        <v>640</v>
      </c>
      <c r="B290" s="20">
        <v>907</v>
      </c>
      <c r="C290" s="21">
        <v>11</v>
      </c>
      <c r="D290" s="21">
        <v>1</v>
      </c>
      <c r="E290" s="22" t="s">
        <v>639</v>
      </c>
      <c r="F290" s="9" t="s">
        <v>310</v>
      </c>
      <c r="G290" s="23">
        <v>58.5</v>
      </c>
      <c r="H290" s="23">
        <v>47.9</v>
      </c>
      <c r="I290" s="24">
        <v>0.81880341880341878</v>
      </c>
    </row>
    <row r="291" spans="1:9" ht="25.5">
      <c r="A291" s="19" t="s">
        <v>323</v>
      </c>
      <c r="B291" s="20">
        <v>907</v>
      </c>
      <c r="C291" s="21">
        <v>11</v>
      </c>
      <c r="D291" s="21">
        <v>1</v>
      </c>
      <c r="E291" s="22" t="s">
        <v>639</v>
      </c>
      <c r="F291" s="9" t="s">
        <v>322</v>
      </c>
      <c r="G291" s="23">
        <v>58.5</v>
      </c>
      <c r="H291" s="23">
        <v>47.9</v>
      </c>
      <c r="I291" s="24">
        <v>0.81880341880341878</v>
      </c>
    </row>
    <row r="292" spans="1:9" s="10" customFormat="1">
      <c r="A292" s="13" t="s">
        <v>638</v>
      </c>
      <c r="B292" s="14">
        <v>910</v>
      </c>
      <c r="C292" s="15">
        <v>0</v>
      </c>
      <c r="D292" s="15">
        <v>0</v>
      </c>
      <c r="E292" s="16" t="s">
        <v>310</v>
      </c>
      <c r="F292" s="11" t="s">
        <v>310</v>
      </c>
      <c r="G292" s="17">
        <v>99567.7</v>
      </c>
      <c r="H292" s="17">
        <v>69815.3</v>
      </c>
      <c r="I292" s="18">
        <v>0.70118421938038145</v>
      </c>
    </row>
    <row r="293" spans="1:9" s="10" customFormat="1">
      <c r="A293" s="13" t="s">
        <v>329</v>
      </c>
      <c r="B293" s="14">
        <v>910</v>
      </c>
      <c r="C293" s="15">
        <v>1</v>
      </c>
      <c r="D293" s="15">
        <v>0</v>
      </c>
      <c r="E293" s="16" t="s">
        <v>310</v>
      </c>
      <c r="F293" s="11" t="s">
        <v>310</v>
      </c>
      <c r="G293" s="17">
        <v>26672.7</v>
      </c>
      <c r="H293" s="17">
        <v>20196.900000000001</v>
      </c>
      <c r="I293" s="18">
        <v>0.75721243068755695</v>
      </c>
    </row>
    <row r="294" spans="1:9" s="10" customFormat="1" ht="38.25">
      <c r="A294" s="13" t="s">
        <v>328</v>
      </c>
      <c r="B294" s="14">
        <v>910</v>
      </c>
      <c r="C294" s="15">
        <v>1</v>
      </c>
      <c r="D294" s="15">
        <v>6</v>
      </c>
      <c r="E294" s="16" t="s">
        <v>310</v>
      </c>
      <c r="F294" s="11" t="s">
        <v>310</v>
      </c>
      <c r="G294" s="17">
        <v>9411.2999999999993</v>
      </c>
      <c r="H294" s="17">
        <v>6645.1</v>
      </c>
      <c r="I294" s="18">
        <v>0.70607673753891609</v>
      </c>
    </row>
    <row r="295" spans="1:9" ht="25.5">
      <c r="A295" s="19" t="s">
        <v>327</v>
      </c>
      <c r="B295" s="20">
        <v>910</v>
      </c>
      <c r="C295" s="21">
        <v>1</v>
      </c>
      <c r="D295" s="21">
        <v>6</v>
      </c>
      <c r="E295" s="22" t="s">
        <v>326</v>
      </c>
      <c r="F295" s="9" t="s">
        <v>310</v>
      </c>
      <c r="G295" s="23">
        <v>7922.3</v>
      </c>
      <c r="H295" s="23">
        <v>5552.9</v>
      </c>
      <c r="I295" s="24">
        <v>0.70092018731933903</v>
      </c>
    </row>
    <row r="296" spans="1:9">
      <c r="A296" s="19" t="s">
        <v>325</v>
      </c>
      <c r="B296" s="20">
        <v>910</v>
      </c>
      <c r="C296" s="21">
        <v>1</v>
      </c>
      <c r="D296" s="21">
        <v>6</v>
      </c>
      <c r="E296" s="22" t="s">
        <v>324</v>
      </c>
      <c r="F296" s="9" t="s">
        <v>310</v>
      </c>
      <c r="G296" s="23">
        <v>7922.3</v>
      </c>
      <c r="H296" s="23">
        <v>5552.9</v>
      </c>
      <c r="I296" s="24">
        <v>0.70092018731933903</v>
      </c>
    </row>
    <row r="297" spans="1:9" ht="25.5">
      <c r="A297" s="19" t="s">
        <v>313</v>
      </c>
      <c r="B297" s="20">
        <v>910</v>
      </c>
      <c r="C297" s="21">
        <v>1</v>
      </c>
      <c r="D297" s="21">
        <v>6</v>
      </c>
      <c r="E297" s="22" t="s">
        <v>318</v>
      </c>
      <c r="F297" s="9" t="s">
        <v>310</v>
      </c>
      <c r="G297" s="23">
        <v>6201.3</v>
      </c>
      <c r="H297" s="23">
        <v>4232</v>
      </c>
      <c r="I297" s="24">
        <v>0.68243755341621914</v>
      </c>
    </row>
    <row r="298" spans="1:9" ht="63.75">
      <c r="A298" s="19" t="s">
        <v>309</v>
      </c>
      <c r="B298" s="20">
        <v>910</v>
      </c>
      <c r="C298" s="21">
        <v>1</v>
      </c>
      <c r="D298" s="21">
        <v>6</v>
      </c>
      <c r="E298" s="22" t="s">
        <v>318</v>
      </c>
      <c r="F298" s="9" t="s">
        <v>308</v>
      </c>
      <c r="G298" s="23">
        <v>5978.9</v>
      </c>
      <c r="H298" s="23">
        <v>4141.8</v>
      </c>
      <c r="I298" s="24">
        <v>0.69273612202913581</v>
      </c>
    </row>
    <row r="299" spans="1:9" ht="25.5">
      <c r="A299" s="19" t="s">
        <v>323</v>
      </c>
      <c r="B299" s="20">
        <v>910</v>
      </c>
      <c r="C299" s="21">
        <v>1</v>
      </c>
      <c r="D299" s="21">
        <v>6</v>
      </c>
      <c r="E299" s="22" t="s">
        <v>318</v>
      </c>
      <c r="F299" s="9" t="s">
        <v>322</v>
      </c>
      <c r="G299" s="23">
        <v>222</v>
      </c>
      <c r="H299" s="23">
        <v>90.2</v>
      </c>
      <c r="I299" s="24">
        <v>0.40630630630630632</v>
      </c>
    </row>
    <row r="300" spans="1:9">
      <c r="A300" s="19" t="s">
        <v>319</v>
      </c>
      <c r="B300" s="20">
        <v>910</v>
      </c>
      <c r="C300" s="21">
        <v>1</v>
      </c>
      <c r="D300" s="21">
        <v>6</v>
      </c>
      <c r="E300" s="22" t="s">
        <v>318</v>
      </c>
      <c r="F300" s="9" t="s">
        <v>317</v>
      </c>
      <c r="G300" s="23">
        <v>0.4</v>
      </c>
      <c r="H300" s="23">
        <v>0</v>
      </c>
      <c r="I300" s="24">
        <v>0</v>
      </c>
    </row>
    <row r="301" spans="1:9" ht="43.15" customHeight="1">
      <c r="A301" s="19" t="s">
        <v>311</v>
      </c>
      <c r="B301" s="20">
        <v>910</v>
      </c>
      <c r="C301" s="21">
        <v>1</v>
      </c>
      <c r="D301" s="21">
        <v>6</v>
      </c>
      <c r="E301" s="22" t="s">
        <v>316</v>
      </c>
      <c r="F301" s="9" t="s">
        <v>310</v>
      </c>
      <c r="G301" s="23">
        <v>1721</v>
      </c>
      <c r="H301" s="23">
        <v>1320.9</v>
      </c>
      <c r="I301" s="24">
        <v>0.76751888436955262</v>
      </c>
    </row>
    <row r="302" spans="1:9" ht="63.75">
      <c r="A302" s="19" t="s">
        <v>309</v>
      </c>
      <c r="B302" s="20">
        <v>910</v>
      </c>
      <c r="C302" s="21">
        <v>1</v>
      </c>
      <c r="D302" s="21">
        <v>6</v>
      </c>
      <c r="E302" s="22" t="s">
        <v>316</v>
      </c>
      <c r="F302" s="9" t="s">
        <v>308</v>
      </c>
      <c r="G302" s="23">
        <v>1721</v>
      </c>
      <c r="H302" s="23">
        <v>1320.9</v>
      </c>
      <c r="I302" s="24">
        <v>0.76751888436955262</v>
      </c>
    </row>
    <row r="303" spans="1:9" ht="51">
      <c r="A303" s="19" t="s">
        <v>613</v>
      </c>
      <c r="B303" s="20">
        <v>910</v>
      </c>
      <c r="C303" s="21">
        <v>1</v>
      </c>
      <c r="D303" s="21">
        <v>6</v>
      </c>
      <c r="E303" s="22" t="s">
        <v>612</v>
      </c>
      <c r="F303" s="9" t="s">
        <v>310</v>
      </c>
      <c r="G303" s="23">
        <v>1489</v>
      </c>
      <c r="H303" s="23">
        <v>1092.2</v>
      </c>
      <c r="I303" s="24">
        <v>0.73351242444593689</v>
      </c>
    </row>
    <row r="304" spans="1:9" ht="25.5">
      <c r="A304" s="19" t="s">
        <v>611</v>
      </c>
      <c r="B304" s="20">
        <v>910</v>
      </c>
      <c r="C304" s="21">
        <v>1</v>
      </c>
      <c r="D304" s="21">
        <v>6</v>
      </c>
      <c r="E304" s="22" t="s">
        <v>610</v>
      </c>
      <c r="F304" s="9" t="s">
        <v>310</v>
      </c>
      <c r="G304" s="23">
        <v>1489</v>
      </c>
      <c r="H304" s="23">
        <v>1092.2</v>
      </c>
      <c r="I304" s="24">
        <v>0.73351242444593689</v>
      </c>
    </row>
    <row r="305" spans="1:9" ht="25.5">
      <c r="A305" s="19" t="s">
        <v>632</v>
      </c>
      <c r="B305" s="20">
        <v>910</v>
      </c>
      <c r="C305" s="21">
        <v>1</v>
      </c>
      <c r="D305" s="21">
        <v>6</v>
      </c>
      <c r="E305" s="22" t="s">
        <v>631</v>
      </c>
      <c r="F305" s="9" t="s">
        <v>310</v>
      </c>
      <c r="G305" s="23">
        <v>43.8</v>
      </c>
      <c r="H305" s="23">
        <v>42.9</v>
      </c>
      <c r="I305" s="24">
        <v>0.97945205479452058</v>
      </c>
    </row>
    <row r="306" spans="1:9" ht="25.5">
      <c r="A306" s="19" t="s">
        <v>323</v>
      </c>
      <c r="B306" s="20">
        <v>910</v>
      </c>
      <c r="C306" s="21">
        <v>1</v>
      </c>
      <c r="D306" s="21">
        <v>6</v>
      </c>
      <c r="E306" s="22" t="s">
        <v>631</v>
      </c>
      <c r="F306" s="9" t="s">
        <v>322</v>
      </c>
      <c r="G306" s="23">
        <v>43.8</v>
      </c>
      <c r="H306" s="23">
        <v>42.9</v>
      </c>
      <c r="I306" s="24">
        <v>0.97945205479452058</v>
      </c>
    </row>
    <row r="307" spans="1:9" ht="25.5">
      <c r="A307" s="19" t="s">
        <v>630</v>
      </c>
      <c r="B307" s="20">
        <v>910</v>
      </c>
      <c r="C307" s="21">
        <v>1</v>
      </c>
      <c r="D307" s="21">
        <v>6</v>
      </c>
      <c r="E307" s="22" t="s">
        <v>629</v>
      </c>
      <c r="F307" s="9" t="s">
        <v>310</v>
      </c>
      <c r="G307" s="23">
        <v>1445.2</v>
      </c>
      <c r="H307" s="23">
        <v>1049.3</v>
      </c>
      <c r="I307" s="24">
        <v>0.72605867699972315</v>
      </c>
    </row>
    <row r="308" spans="1:9" ht="25.5">
      <c r="A308" s="19" t="s">
        <v>323</v>
      </c>
      <c r="B308" s="20">
        <v>910</v>
      </c>
      <c r="C308" s="21">
        <v>1</v>
      </c>
      <c r="D308" s="21">
        <v>6</v>
      </c>
      <c r="E308" s="22" t="s">
        <v>629</v>
      </c>
      <c r="F308" s="9" t="s">
        <v>322</v>
      </c>
      <c r="G308" s="23">
        <v>1445.2</v>
      </c>
      <c r="H308" s="23">
        <v>1049.3</v>
      </c>
      <c r="I308" s="24">
        <v>0.72605867699972315</v>
      </c>
    </row>
    <row r="309" spans="1:9" s="10" customFormat="1">
      <c r="A309" s="13" t="s">
        <v>526</v>
      </c>
      <c r="B309" s="14">
        <v>910</v>
      </c>
      <c r="C309" s="15">
        <v>1</v>
      </c>
      <c r="D309" s="15">
        <v>13</v>
      </c>
      <c r="E309" s="16" t="s">
        <v>310</v>
      </c>
      <c r="F309" s="11" t="s">
        <v>310</v>
      </c>
      <c r="G309" s="17">
        <v>17261.400000000001</v>
      </c>
      <c r="H309" s="17">
        <v>13551.8</v>
      </c>
      <c r="I309" s="18">
        <v>0.78509275029835346</v>
      </c>
    </row>
    <row r="310" spans="1:9">
      <c r="A310" s="19" t="s">
        <v>637</v>
      </c>
      <c r="B310" s="20">
        <v>910</v>
      </c>
      <c r="C310" s="21">
        <v>1</v>
      </c>
      <c r="D310" s="21">
        <v>13</v>
      </c>
      <c r="E310" s="22" t="s">
        <v>636</v>
      </c>
      <c r="F310" s="9" t="s">
        <v>310</v>
      </c>
      <c r="G310" s="23">
        <v>16496.3</v>
      </c>
      <c r="H310" s="23">
        <v>12982</v>
      </c>
      <c r="I310" s="24">
        <v>0.78696434958142136</v>
      </c>
    </row>
    <row r="311" spans="1:9" ht="25.5">
      <c r="A311" s="19" t="s">
        <v>635</v>
      </c>
      <c r="B311" s="20">
        <v>910</v>
      </c>
      <c r="C311" s="21">
        <v>1</v>
      </c>
      <c r="D311" s="21">
        <v>13</v>
      </c>
      <c r="E311" s="22" t="s">
        <v>634</v>
      </c>
      <c r="F311" s="9" t="s">
        <v>310</v>
      </c>
      <c r="G311" s="23">
        <v>10996.3</v>
      </c>
      <c r="H311" s="23">
        <v>8634.2000000000007</v>
      </c>
      <c r="I311" s="24">
        <v>0.78519138255595078</v>
      </c>
    </row>
    <row r="312" spans="1:9" ht="63.75">
      <c r="A312" s="19" t="s">
        <v>309</v>
      </c>
      <c r="B312" s="20">
        <v>910</v>
      </c>
      <c r="C312" s="21">
        <v>1</v>
      </c>
      <c r="D312" s="21">
        <v>13</v>
      </c>
      <c r="E312" s="22" t="s">
        <v>634</v>
      </c>
      <c r="F312" s="9" t="s">
        <v>308</v>
      </c>
      <c r="G312" s="23">
        <v>10787.1</v>
      </c>
      <c r="H312" s="23">
        <v>8429.6</v>
      </c>
      <c r="I312" s="24">
        <v>0.78145191942227288</v>
      </c>
    </row>
    <row r="313" spans="1:9" ht="25.5">
      <c r="A313" s="19" t="s">
        <v>323</v>
      </c>
      <c r="B313" s="20">
        <v>910</v>
      </c>
      <c r="C313" s="21">
        <v>1</v>
      </c>
      <c r="D313" s="21">
        <v>13</v>
      </c>
      <c r="E313" s="22" t="s">
        <v>634</v>
      </c>
      <c r="F313" s="9" t="s">
        <v>322</v>
      </c>
      <c r="G313" s="23">
        <v>209.2</v>
      </c>
      <c r="H313" s="23">
        <v>204.6</v>
      </c>
      <c r="I313" s="24">
        <v>0.97801147227533458</v>
      </c>
    </row>
    <row r="314" spans="1:9">
      <c r="A314" s="19" t="s">
        <v>319</v>
      </c>
      <c r="B314" s="20">
        <v>910</v>
      </c>
      <c r="C314" s="21">
        <v>1</v>
      </c>
      <c r="D314" s="21">
        <v>13</v>
      </c>
      <c r="E314" s="22" t="s">
        <v>634</v>
      </c>
      <c r="F314" s="9" t="s">
        <v>317</v>
      </c>
      <c r="G314" s="23">
        <v>0</v>
      </c>
      <c r="H314" s="23">
        <v>0</v>
      </c>
      <c r="I314" s="24">
        <v>0</v>
      </c>
    </row>
    <row r="315" spans="1:9" ht="42.6" customHeight="1">
      <c r="A315" s="19" t="s">
        <v>311</v>
      </c>
      <c r="B315" s="20">
        <v>910</v>
      </c>
      <c r="C315" s="21">
        <v>1</v>
      </c>
      <c r="D315" s="21">
        <v>13</v>
      </c>
      <c r="E315" s="22" t="s">
        <v>633</v>
      </c>
      <c r="F315" s="9" t="s">
        <v>310</v>
      </c>
      <c r="G315" s="23">
        <v>5500</v>
      </c>
      <c r="H315" s="23">
        <v>4347.8999999999996</v>
      </c>
      <c r="I315" s="24">
        <v>0.79052727272727263</v>
      </c>
    </row>
    <row r="316" spans="1:9" ht="63.75">
      <c r="A316" s="19" t="s">
        <v>309</v>
      </c>
      <c r="B316" s="20">
        <v>910</v>
      </c>
      <c r="C316" s="21">
        <v>1</v>
      </c>
      <c r="D316" s="21">
        <v>13</v>
      </c>
      <c r="E316" s="22" t="s">
        <v>633</v>
      </c>
      <c r="F316" s="9" t="s">
        <v>308</v>
      </c>
      <c r="G316" s="23">
        <v>5500</v>
      </c>
      <c r="H316" s="23">
        <v>4347.8999999999996</v>
      </c>
      <c r="I316" s="24">
        <v>0.79052727272727263</v>
      </c>
    </row>
    <row r="317" spans="1:9" ht="51">
      <c r="A317" s="19" t="s">
        <v>613</v>
      </c>
      <c r="B317" s="20">
        <v>910</v>
      </c>
      <c r="C317" s="21">
        <v>1</v>
      </c>
      <c r="D317" s="21">
        <v>13</v>
      </c>
      <c r="E317" s="22" t="s">
        <v>612</v>
      </c>
      <c r="F317" s="9" t="s">
        <v>310</v>
      </c>
      <c r="G317" s="23">
        <v>765.1</v>
      </c>
      <c r="H317" s="23">
        <v>569.70000000000005</v>
      </c>
      <c r="I317" s="24">
        <v>0.74460854790223507</v>
      </c>
    </row>
    <row r="318" spans="1:9" ht="25.5">
      <c r="A318" s="19" t="s">
        <v>611</v>
      </c>
      <c r="B318" s="20">
        <v>910</v>
      </c>
      <c r="C318" s="21">
        <v>1</v>
      </c>
      <c r="D318" s="21">
        <v>13</v>
      </c>
      <c r="E318" s="22" t="s">
        <v>610</v>
      </c>
      <c r="F318" s="9" t="s">
        <v>310</v>
      </c>
      <c r="G318" s="23">
        <v>765.1</v>
      </c>
      <c r="H318" s="23">
        <v>569.70000000000005</v>
      </c>
      <c r="I318" s="24">
        <v>0.74460854790223507</v>
      </c>
    </row>
    <row r="319" spans="1:9" ht="25.5">
      <c r="A319" s="19" t="s">
        <v>632</v>
      </c>
      <c r="B319" s="20">
        <v>910</v>
      </c>
      <c r="C319" s="21">
        <v>1</v>
      </c>
      <c r="D319" s="21">
        <v>13</v>
      </c>
      <c r="E319" s="22" t="s">
        <v>631</v>
      </c>
      <c r="F319" s="9" t="s">
        <v>310</v>
      </c>
      <c r="G319" s="23">
        <v>109.9</v>
      </c>
      <c r="H319" s="23">
        <v>81.900000000000006</v>
      </c>
      <c r="I319" s="24">
        <v>0.74522292993630579</v>
      </c>
    </row>
    <row r="320" spans="1:9" ht="25.5">
      <c r="A320" s="19" t="s">
        <v>323</v>
      </c>
      <c r="B320" s="20">
        <v>910</v>
      </c>
      <c r="C320" s="21">
        <v>1</v>
      </c>
      <c r="D320" s="21">
        <v>13</v>
      </c>
      <c r="E320" s="22" t="s">
        <v>631</v>
      </c>
      <c r="F320" s="9" t="s">
        <v>322</v>
      </c>
      <c r="G320" s="23">
        <v>109.9</v>
      </c>
      <c r="H320" s="23">
        <v>81.900000000000006</v>
      </c>
      <c r="I320" s="24">
        <v>0.74522292993630579</v>
      </c>
    </row>
    <row r="321" spans="1:9" ht="25.5">
      <c r="A321" s="19" t="s">
        <v>630</v>
      </c>
      <c r="B321" s="20">
        <v>910</v>
      </c>
      <c r="C321" s="21">
        <v>1</v>
      </c>
      <c r="D321" s="21">
        <v>13</v>
      </c>
      <c r="E321" s="22" t="s">
        <v>629</v>
      </c>
      <c r="F321" s="9" t="s">
        <v>310</v>
      </c>
      <c r="G321" s="23">
        <v>655.20000000000005</v>
      </c>
      <c r="H321" s="23">
        <v>487.9</v>
      </c>
      <c r="I321" s="24">
        <v>0.74465811965811957</v>
      </c>
    </row>
    <row r="322" spans="1:9" ht="25.5">
      <c r="A322" s="19" t="s">
        <v>323</v>
      </c>
      <c r="B322" s="20">
        <v>910</v>
      </c>
      <c r="C322" s="21">
        <v>1</v>
      </c>
      <c r="D322" s="21">
        <v>13</v>
      </c>
      <c r="E322" s="22" t="s">
        <v>629</v>
      </c>
      <c r="F322" s="9" t="s">
        <v>322</v>
      </c>
      <c r="G322" s="23">
        <v>655.20000000000005</v>
      </c>
      <c r="H322" s="23">
        <v>487.9</v>
      </c>
      <c r="I322" s="24">
        <v>0.74465811965811957</v>
      </c>
    </row>
    <row r="323" spans="1:9" s="10" customFormat="1">
      <c r="A323" s="13" t="s">
        <v>479</v>
      </c>
      <c r="B323" s="14">
        <v>910</v>
      </c>
      <c r="C323" s="15">
        <v>7</v>
      </c>
      <c r="D323" s="15">
        <v>0</v>
      </c>
      <c r="E323" s="16" t="s">
        <v>310</v>
      </c>
      <c r="F323" s="11" t="s">
        <v>310</v>
      </c>
      <c r="G323" s="17">
        <v>38</v>
      </c>
      <c r="H323" s="17">
        <v>17</v>
      </c>
      <c r="I323" s="18">
        <v>0.44736842105263158</v>
      </c>
    </row>
    <row r="324" spans="1:9" s="10" customFormat="1" ht="25.5">
      <c r="A324" s="13" t="s">
        <v>478</v>
      </c>
      <c r="B324" s="14">
        <v>910</v>
      </c>
      <c r="C324" s="15">
        <v>7</v>
      </c>
      <c r="D324" s="15">
        <v>5</v>
      </c>
      <c r="E324" s="16" t="s">
        <v>310</v>
      </c>
      <c r="F324" s="11" t="s">
        <v>310</v>
      </c>
      <c r="G324" s="17">
        <v>38</v>
      </c>
      <c r="H324" s="17">
        <v>17</v>
      </c>
      <c r="I324" s="18">
        <v>0.44736842105263158</v>
      </c>
    </row>
    <row r="325" spans="1:9" ht="51">
      <c r="A325" s="19" t="s">
        <v>613</v>
      </c>
      <c r="B325" s="20">
        <v>910</v>
      </c>
      <c r="C325" s="21">
        <v>7</v>
      </c>
      <c r="D325" s="21">
        <v>5</v>
      </c>
      <c r="E325" s="22" t="s">
        <v>612</v>
      </c>
      <c r="F325" s="9" t="s">
        <v>310</v>
      </c>
      <c r="G325" s="23">
        <v>38</v>
      </c>
      <c r="H325" s="23">
        <v>17</v>
      </c>
      <c r="I325" s="24">
        <v>0.44736842105263158</v>
      </c>
    </row>
    <row r="326" spans="1:9" ht="25.5">
      <c r="A326" s="19" t="s">
        <v>611</v>
      </c>
      <c r="B326" s="20">
        <v>910</v>
      </c>
      <c r="C326" s="21">
        <v>7</v>
      </c>
      <c r="D326" s="21">
        <v>5</v>
      </c>
      <c r="E326" s="22" t="s">
        <v>610</v>
      </c>
      <c r="F326" s="9" t="s">
        <v>310</v>
      </c>
      <c r="G326" s="23">
        <v>38</v>
      </c>
      <c r="H326" s="23">
        <v>17</v>
      </c>
      <c r="I326" s="24">
        <v>0.44736842105263158</v>
      </c>
    </row>
    <row r="327" spans="1:9" ht="25.5">
      <c r="A327" s="19" t="s">
        <v>628</v>
      </c>
      <c r="B327" s="20">
        <v>910</v>
      </c>
      <c r="C327" s="21">
        <v>7</v>
      </c>
      <c r="D327" s="21">
        <v>5</v>
      </c>
      <c r="E327" s="22" t="s">
        <v>627</v>
      </c>
      <c r="F327" s="9" t="s">
        <v>310</v>
      </c>
      <c r="G327" s="23">
        <v>38</v>
      </c>
      <c r="H327" s="23">
        <v>17</v>
      </c>
      <c r="I327" s="24">
        <v>0.44736842105263158</v>
      </c>
    </row>
    <row r="328" spans="1:9" ht="25.5">
      <c r="A328" s="19" t="s">
        <v>323</v>
      </c>
      <c r="B328" s="20">
        <v>910</v>
      </c>
      <c r="C328" s="21">
        <v>7</v>
      </c>
      <c r="D328" s="21">
        <v>5</v>
      </c>
      <c r="E328" s="22" t="s">
        <v>627</v>
      </c>
      <c r="F328" s="9" t="s">
        <v>322</v>
      </c>
      <c r="G328" s="23">
        <v>38</v>
      </c>
      <c r="H328" s="23">
        <v>17</v>
      </c>
      <c r="I328" s="24">
        <v>0.44736842105263158</v>
      </c>
    </row>
    <row r="329" spans="1:9" s="10" customFormat="1" ht="25.5">
      <c r="A329" s="13" t="s">
        <v>626</v>
      </c>
      <c r="B329" s="14">
        <v>910</v>
      </c>
      <c r="C329" s="15">
        <v>13</v>
      </c>
      <c r="D329" s="15">
        <v>0</v>
      </c>
      <c r="E329" s="16" t="s">
        <v>310</v>
      </c>
      <c r="F329" s="11" t="s">
        <v>310</v>
      </c>
      <c r="G329" s="17">
        <v>1973.8</v>
      </c>
      <c r="H329" s="17">
        <v>17.2</v>
      </c>
      <c r="I329" s="18">
        <v>8.7141554362144078E-3</v>
      </c>
    </row>
    <row r="330" spans="1:9" s="10" customFormat="1" ht="25.5">
      <c r="A330" s="13" t="s">
        <v>625</v>
      </c>
      <c r="B330" s="14">
        <v>910</v>
      </c>
      <c r="C330" s="15">
        <v>13</v>
      </c>
      <c r="D330" s="15">
        <v>1</v>
      </c>
      <c r="E330" s="16" t="s">
        <v>310</v>
      </c>
      <c r="F330" s="11" t="s">
        <v>310</v>
      </c>
      <c r="G330" s="17">
        <v>1973.8</v>
      </c>
      <c r="H330" s="17">
        <v>17.2</v>
      </c>
      <c r="I330" s="18">
        <v>8.7141554362144078E-3</v>
      </c>
    </row>
    <row r="331" spans="1:9" ht="51">
      <c r="A331" s="19" t="s">
        <v>613</v>
      </c>
      <c r="B331" s="20">
        <v>910</v>
      </c>
      <c r="C331" s="21">
        <v>13</v>
      </c>
      <c r="D331" s="21">
        <v>1</v>
      </c>
      <c r="E331" s="22" t="s">
        <v>612</v>
      </c>
      <c r="F331" s="9" t="s">
        <v>310</v>
      </c>
      <c r="G331" s="23">
        <v>1973.8</v>
      </c>
      <c r="H331" s="23">
        <v>17.2</v>
      </c>
      <c r="I331" s="24">
        <v>8.7141554362144078E-3</v>
      </c>
    </row>
    <row r="332" spans="1:9" ht="25.5">
      <c r="A332" s="19" t="s">
        <v>611</v>
      </c>
      <c r="B332" s="20">
        <v>910</v>
      </c>
      <c r="C332" s="21">
        <v>13</v>
      </c>
      <c r="D332" s="21">
        <v>1</v>
      </c>
      <c r="E332" s="22" t="s">
        <v>610</v>
      </c>
      <c r="F332" s="9" t="s">
        <v>310</v>
      </c>
      <c r="G332" s="23">
        <v>1973.8</v>
      </c>
      <c r="H332" s="23">
        <v>17.2</v>
      </c>
      <c r="I332" s="24">
        <v>8.7141554362144078E-3</v>
      </c>
    </row>
    <row r="333" spans="1:9" ht="25.5">
      <c r="A333" s="19" t="s">
        <v>624</v>
      </c>
      <c r="B333" s="20">
        <v>910</v>
      </c>
      <c r="C333" s="21">
        <v>13</v>
      </c>
      <c r="D333" s="21">
        <v>1</v>
      </c>
      <c r="E333" s="22" t="s">
        <v>622</v>
      </c>
      <c r="F333" s="9" t="s">
        <v>310</v>
      </c>
      <c r="G333" s="23">
        <v>1973.8</v>
      </c>
      <c r="H333" s="23">
        <v>17.2</v>
      </c>
      <c r="I333" s="24">
        <v>8.7141554362144078E-3</v>
      </c>
    </row>
    <row r="334" spans="1:9" ht="25.5">
      <c r="A334" s="19" t="s">
        <v>623</v>
      </c>
      <c r="B334" s="20">
        <v>910</v>
      </c>
      <c r="C334" s="21">
        <v>13</v>
      </c>
      <c r="D334" s="21">
        <v>1</v>
      </c>
      <c r="E334" s="22" t="s">
        <v>622</v>
      </c>
      <c r="F334" s="9" t="s">
        <v>621</v>
      </c>
      <c r="G334" s="23">
        <v>1973.8</v>
      </c>
      <c r="H334" s="23">
        <v>17.2</v>
      </c>
      <c r="I334" s="24">
        <v>8.7141554362144078E-3</v>
      </c>
    </row>
    <row r="335" spans="1:9" s="10" customFormat="1" ht="38.25">
      <c r="A335" s="13" t="s">
        <v>620</v>
      </c>
      <c r="B335" s="14">
        <v>910</v>
      </c>
      <c r="C335" s="15">
        <v>14</v>
      </c>
      <c r="D335" s="15">
        <v>0</v>
      </c>
      <c r="E335" s="16" t="s">
        <v>310</v>
      </c>
      <c r="F335" s="11" t="s">
        <v>310</v>
      </c>
      <c r="G335" s="17">
        <v>70883.199999999997</v>
      </c>
      <c r="H335" s="17">
        <v>49584.2</v>
      </c>
      <c r="I335" s="18">
        <v>0.69951977337366256</v>
      </c>
    </row>
    <row r="336" spans="1:9" s="10" customFormat="1" ht="38.25">
      <c r="A336" s="13" t="s">
        <v>619</v>
      </c>
      <c r="B336" s="14">
        <v>910</v>
      </c>
      <c r="C336" s="15">
        <v>14</v>
      </c>
      <c r="D336" s="15">
        <v>1</v>
      </c>
      <c r="E336" s="16" t="s">
        <v>310</v>
      </c>
      <c r="F336" s="11" t="s">
        <v>310</v>
      </c>
      <c r="G336" s="17">
        <v>62883.199999999997</v>
      </c>
      <c r="H336" s="17">
        <v>44636.7</v>
      </c>
      <c r="I336" s="18">
        <v>0.70983505928451474</v>
      </c>
    </row>
    <row r="337" spans="1:9" ht="51">
      <c r="A337" s="19" t="s">
        <v>613</v>
      </c>
      <c r="B337" s="20">
        <v>910</v>
      </c>
      <c r="C337" s="21">
        <v>14</v>
      </c>
      <c r="D337" s="21">
        <v>1</v>
      </c>
      <c r="E337" s="22" t="s">
        <v>612</v>
      </c>
      <c r="F337" s="9" t="s">
        <v>310</v>
      </c>
      <c r="G337" s="23">
        <v>62883.199999999997</v>
      </c>
      <c r="H337" s="23">
        <v>44636.7</v>
      </c>
      <c r="I337" s="24">
        <v>0.70983505928451474</v>
      </c>
    </row>
    <row r="338" spans="1:9" ht="25.5">
      <c r="A338" s="19" t="s">
        <v>611</v>
      </c>
      <c r="B338" s="20">
        <v>910</v>
      </c>
      <c r="C338" s="21">
        <v>14</v>
      </c>
      <c r="D338" s="21">
        <v>1</v>
      </c>
      <c r="E338" s="22" t="s">
        <v>610</v>
      </c>
      <c r="F338" s="9" t="s">
        <v>310</v>
      </c>
      <c r="G338" s="23">
        <v>62883.199999999997</v>
      </c>
      <c r="H338" s="23">
        <v>44636.7</v>
      </c>
      <c r="I338" s="24">
        <v>0.70983505928451474</v>
      </c>
    </row>
    <row r="339" spans="1:9" ht="25.5">
      <c r="A339" s="19" t="s">
        <v>618</v>
      </c>
      <c r="B339" s="20">
        <v>910</v>
      </c>
      <c r="C339" s="21">
        <v>14</v>
      </c>
      <c r="D339" s="21">
        <v>1</v>
      </c>
      <c r="E339" s="22" t="s">
        <v>617</v>
      </c>
      <c r="F339" s="9" t="s">
        <v>310</v>
      </c>
      <c r="G339" s="23">
        <v>59031.6</v>
      </c>
      <c r="H339" s="23">
        <v>40817.699999999997</v>
      </c>
      <c r="I339" s="24">
        <v>0.69145508507307951</v>
      </c>
    </row>
    <row r="340" spans="1:9">
      <c r="A340" s="19" t="s">
        <v>608</v>
      </c>
      <c r="B340" s="20">
        <v>910</v>
      </c>
      <c r="C340" s="21">
        <v>14</v>
      </c>
      <c r="D340" s="21">
        <v>1</v>
      </c>
      <c r="E340" s="22" t="s">
        <v>617</v>
      </c>
      <c r="F340" s="9" t="s">
        <v>606</v>
      </c>
      <c r="G340" s="23">
        <v>59031.6</v>
      </c>
      <c r="H340" s="23">
        <v>40817.699999999997</v>
      </c>
      <c r="I340" s="24">
        <v>0.69145508507307951</v>
      </c>
    </row>
    <row r="341" spans="1:9" ht="45.6" customHeight="1">
      <c r="A341" s="19" t="s">
        <v>616</v>
      </c>
      <c r="B341" s="20">
        <v>910</v>
      </c>
      <c r="C341" s="21">
        <v>14</v>
      </c>
      <c r="D341" s="21">
        <v>1</v>
      </c>
      <c r="E341" s="22" t="s">
        <v>615</v>
      </c>
      <c r="F341" s="9" t="s">
        <v>310</v>
      </c>
      <c r="G341" s="23">
        <v>3851.6</v>
      </c>
      <c r="H341" s="23">
        <v>3819</v>
      </c>
      <c r="I341" s="24">
        <v>0.99153598504517604</v>
      </c>
    </row>
    <row r="342" spans="1:9">
      <c r="A342" s="19" t="s">
        <v>608</v>
      </c>
      <c r="B342" s="20">
        <v>910</v>
      </c>
      <c r="C342" s="21">
        <v>14</v>
      </c>
      <c r="D342" s="21">
        <v>1</v>
      </c>
      <c r="E342" s="22" t="s">
        <v>615</v>
      </c>
      <c r="F342" s="9" t="s">
        <v>606</v>
      </c>
      <c r="G342" s="23">
        <v>3851.6</v>
      </c>
      <c r="H342" s="23">
        <v>3819</v>
      </c>
      <c r="I342" s="24">
        <v>0.99153598504517604</v>
      </c>
    </row>
    <row r="343" spans="1:9" s="10" customFormat="1" ht="26.45" customHeight="1">
      <c r="A343" s="13" t="s">
        <v>614</v>
      </c>
      <c r="B343" s="14">
        <v>910</v>
      </c>
      <c r="C343" s="15">
        <v>14</v>
      </c>
      <c r="D343" s="15">
        <v>3</v>
      </c>
      <c r="E343" s="16" t="s">
        <v>310</v>
      </c>
      <c r="F343" s="11" t="s">
        <v>310</v>
      </c>
      <c r="G343" s="17">
        <v>8000</v>
      </c>
      <c r="H343" s="17">
        <v>4947.5</v>
      </c>
      <c r="I343" s="18">
        <v>0.61843749999999997</v>
      </c>
    </row>
    <row r="344" spans="1:9" ht="51">
      <c r="A344" s="19" t="s">
        <v>613</v>
      </c>
      <c r="B344" s="20">
        <v>910</v>
      </c>
      <c r="C344" s="21">
        <v>14</v>
      </c>
      <c r="D344" s="21">
        <v>3</v>
      </c>
      <c r="E344" s="22" t="s">
        <v>612</v>
      </c>
      <c r="F344" s="9" t="s">
        <v>310</v>
      </c>
      <c r="G344" s="23">
        <v>8000</v>
      </c>
      <c r="H344" s="23">
        <v>4947.5</v>
      </c>
      <c r="I344" s="24">
        <v>0.61843749999999997</v>
      </c>
    </row>
    <row r="345" spans="1:9" ht="25.5">
      <c r="A345" s="19" t="s">
        <v>611</v>
      </c>
      <c r="B345" s="20">
        <v>910</v>
      </c>
      <c r="C345" s="21">
        <v>14</v>
      </c>
      <c r="D345" s="21">
        <v>3</v>
      </c>
      <c r="E345" s="22" t="s">
        <v>610</v>
      </c>
      <c r="F345" s="9" t="s">
        <v>310</v>
      </c>
      <c r="G345" s="23">
        <v>8000</v>
      </c>
      <c r="H345" s="23">
        <v>4947.5</v>
      </c>
      <c r="I345" s="24">
        <v>0.61843749999999997</v>
      </c>
    </row>
    <row r="346" spans="1:9" ht="63.75">
      <c r="A346" s="19" t="s">
        <v>609</v>
      </c>
      <c r="B346" s="20">
        <v>910</v>
      </c>
      <c r="C346" s="21">
        <v>14</v>
      </c>
      <c r="D346" s="21">
        <v>3</v>
      </c>
      <c r="E346" s="22" t="s">
        <v>607</v>
      </c>
      <c r="F346" s="9" t="s">
        <v>310</v>
      </c>
      <c r="G346" s="23">
        <v>8000</v>
      </c>
      <c r="H346" s="23">
        <v>4947.5</v>
      </c>
      <c r="I346" s="24">
        <v>0.61843749999999997</v>
      </c>
    </row>
    <row r="347" spans="1:9">
      <c r="A347" s="19" t="s">
        <v>608</v>
      </c>
      <c r="B347" s="20">
        <v>910</v>
      </c>
      <c r="C347" s="21">
        <v>14</v>
      </c>
      <c r="D347" s="21">
        <v>3</v>
      </c>
      <c r="E347" s="22" t="s">
        <v>607</v>
      </c>
      <c r="F347" s="9" t="s">
        <v>606</v>
      </c>
      <c r="G347" s="23">
        <v>8000</v>
      </c>
      <c r="H347" s="23">
        <v>4947.5</v>
      </c>
      <c r="I347" s="24">
        <v>0.61843749999999997</v>
      </c>
    </row>
    <row r="348" spans="1:9" s="10" customFormat="1" ht="25.5">
      <c r="A348" s="13" t="s">
        <v>605</v>
      </c>
      <c r="B348" s="14">
        <v>913</v>
      </c>
      <c r="C348" s="15">
        <v>0</v>
      </c>
      <c r="D348" s="15">
        <v>0</v>
      </c>
      <c r="E348" s="16" t="s">
        <v>310</v>
      </c>
      <c r="F348" s="11" t="s">
        <v>310</v>
      </c>
      <c r="G348" s="17">
        <v>41716.9</v>
      </c>
      <c r="H348" s="17">
        <v>20124.3</v>
      </c>
      <c r="I348" s="18">
        <v>0.48240161661101372</v>
      </c>
    </row>
    <row r="349" spans="1:9" s="10" customFormat="1">
      <c r="A349" s="13" t="s">
        <v>329</v>
      </c>
      <c r="B349" s="14">
        <v>913</v>
      </c>
      <c r="C349" s="15">
        <v>1</v>
      </c>
      <c r="D349" s="15">
        <v>0</v>
      </c>
      <c r="E349" s="16" t="s">
        <v>310</v>
      </c>
      <c r="F349" s="11" t="s">
        <v>310</v>
      </c>
      <c r="G349" s="17">
        <v>18583.7</v>
      </c>
      <c r="H349" s="17">
        <v>14029.6</v>
      </c>
      <c r="I349" s="18">
        <v>0.7549411581116785</v>
      </c>
    </row>
    <row r="350" spans="1:9" s="10" customFormat="1">
      <c r="A350" s="13" t="s">
        <v>526</v>
      </c>
      <c r="B350" s="14">
        <v>913</v>
      </c>
      <c r="C350" s="15">
        <v>1</v>
      </c>
      <c r="D350" s="15">
        <v>13</v>
      </c>
      <c r="E350" s="16" t="s">
        <v>310</v>
      </c>
      <c r="F350" s="11" t="s">
        <v>310</v>
      </c>
      <c r="G350" s="17">
        <v>18583.7</v>
      </c>
      <c r="H350" s="17">
        <v>14029.6</v>
      </c>
      <c r="I350" s="18">
        <v>0.7549411581116785</v>
      </c>
    </row>
    <row r="351" spans="1:9" ht="25.5">
      <c r="A351" s="19" t="s">
        <v>327</v>
      </c>
      <c r="B351" s="20">
        <v>913</v>
      </c>
      <c r="C351" s="21">
        <v>1</v>
      </c>
      <c r="D351" s="21">
        <v>13</v>
      </c>
      <c r="E351" s="22" t="s">
        <v>326</v>
      </c>
      <c r="F351" s="9" t="s">
        <v>310</v>
      </c>
      <c r="G351" s="23">
        <v>3484.4</v>
      </c>
      <c r="H351" s="23">
        <v>2581.3000000000002</v>
      </c>
      <c r="I351" s="24">
        <v>0.74081620939042592</v>
      </c>
    </row>
    <row r="352" spans="1:9">
      <c r="A352" s="19" t="s">
        <v>325</v>
      </c>
      <c r="B352" s="20">
        <v>913</v>
      </c>
      <c r="C352" s="21">
        <v>1</v>
      </c>
      <c r="D352" s="21">
        <v>13</v>
      </c>
      <c r="E352" s="22" t="s">
        <v>324</v>
      </c>
      <c r="F352" s="9" t="s">
        <v>310</v>
      </c>
      <c r="G352" s="23">
        <v>3484.4</v>
      </c>
      <c r="H352" s="23">
        <v>2581.3000000000002</v>
      </c>
      <c r="I352" s="24">
        <v>0.74081620939042592</v>
      </c>
    </row>
    <row r="353" spans="1:9" ht="25.5">
      <c r="A353" s="19" t="s">
        <v>313</v>
      </c>
      <c r="B353" s="20">
        <v>913</v>
      </c>
      <c r="C353" s="21">
        <v>1</v>
      </c>
      <c r="D353" s="21">
        <v>13</v>
      </c>
      <c r="E353" s="22" t="s">
        <v>318</v>
      </c>
      <c r="F353" s="9" t="s">
        <v>310</v>
      </c>
      <c r="G353" s="23">
        <v>2066.4</v>
      </c>
      <c r="H353" s="23">
        <v>1734</v>
      </c>
      <c r="I353" s="24">
        <v>0.83914053426248547</v>
      </c>
    </row>
    <row r="354" spans="1:9" ht="63.75">
      <c r="A354" s="19" t="s">
        <v>309</v>
      </c>
      <c r="B354" s="20">
        <v>913</v>
      </c>
      <c r="C354" s="21">
        <v>1</v>
      </c>
      <c r="D354" s="21">
        <v>13</v>
      </c>
      <c r="E354" s="22" t="s">
        <v>318</v>
      </c>
      <c r="F354" s="9" t="s">
        <v>308</v>
      </c>
      <c r="G354" s="23">
        <v>2040.5</v>
      </c>
      <c r="H354" s="23">
        <v>1711</v>
      </c>
      <c r="I354" s="24">
        <v>0.83851997059544225</v>
      </c>
    </row>
    <row r="355" spans="1:9" ht="25.5">
      <c r="A355" s="19" t="s">
        <v>323</v>
      </c>
      <c r="B355" s="20">
        <v>913</v>
      </c>
      <c r="C355" s="21">
        <v>1</v>
      </c>
      <c r="D355" s="21">
        <v>13</v>
      </c>
      <c r="E355" s="22" t="s">
        <v>318</v>
      </c>
      <c r="F355" s="9" t="s">
        <v>322</v>
      </c>
      <c r="G355" s="23">
        <v>24.7</v>
      </c>
      <c r="H355" s="23">
        <v>22.2</v>
      </c>
      <c r="I355" s="24">
        <v>0.89878542510121462</v>
      </c>
    </row>
    <row r="356" spans="1:9">
      <c r="A356" s="19" t="s">
        <v>319</v>
      </c>
      <c r="B356" s="20">
        <v>913</v>
      </c>
      <c r="C356" s="21">
        <v>1</v>
      </c>
      <c r="D356" s="21">
        <v>13</v>
      </c>
      <c r="E356" s="22" t="s">
        <v>318</v>
      </c>
      <c r="F356" s="9" t="s">
        <v>317</v>
      </c>
      <c r="G356" s="23">
        <v>1.2</v>
      </c>
      <c r="H356" s="23">
        <v>0.9</v>
      </c>
      <c r="I356" s="24">
        <v>0.75</v>
      </c>
    </row>
    <row r="357" spans="1:9" ht="43.15" customHeight="1">
      <c r="A357" s="19" t="s">
        <v>311</v>
      </c>
      <c r="B357" s="20">
        <v>913</v>
      </c>
      <c r="C357" s="21">
        <v>1</v>
      </c>
      <c r="D357" s="21">
        <v>13</v>
      </c>
      <c r="E357" s="22" t="s">
        <v>316</v>
      </c>
      <c r="F357" s="9" t="s">
        <v>310</v>
      </c>
      <c r="G357" s="23">
        <v>1418</v>
      </c>
      <c r="H357" s="23">
        <v>847.3</v>
      </c>
      <c r="I357" s="24">
        <v>0.59753173483779964</v>
      </c>
    </row>
    <row r="358" spans="1:9" ht="63.75">
      <c r="A358" s="19" t="s">
        <v>309</v>
      </c>
      <c r="B358" s="20">
        <v>913</v>
      </c>
      <c r="C358" s="21">
        <v>1</v>
      </c>
      <c r="D358" s="21">
        <v>13</v>
      </c>
      <c r="E358" s="22" t="s">
        <v>316</v>
      </c>
      <c r="F358" s="9" t="s">
        <v>308</v>
      </c>
      <c r="G358" s="23">
        <v>1418</v>
      </c>
      <c r="H358" s="23">
        <v>847.3</v>
      </c>
      <c r="I358" s="24">
        <v>0.59753173483779964</v>
      </c>
    </row>
    <row r="359" spans="1:9" ht="25.5">
      <c r="A359" s="19" t="s">
        <v>415</v>
      </c>
      <c r="B359" s="20">
        <v>913</v>
      </c>
      <c r="C359" s="21">
        <v>1</v>
      </c>
      <c r="D359" s="21">
        <v>13</v>
      </c>
      <c r="E359" s="22" t="s">
        <v>414</v>
      </c>
      <c r="F359" s="9" t="s">
        <v>310</v>
      </c>
      <c r="G359" s="23">
        <v>97.8</v>
      </c>
      <c r="H359" s="23">
        <v>51.6</v>
      </c>
      <c r="I359" s="24">
        <v>0.52760736196319025</v>
      </c>
    </row>
    <row r="360" spans="1:9" ht="25.5">
      <c r="A360" s="19" t="s">
        <v>413</v>
      </c>
      <c r="B360" s="20">
        <v>913</v>
      </c>
      <c r="C360" s="21">
        <v>1</v>
      </c>
      <c r="D360" s="21">
        <v>13</v>
      </c>
      <c r="E360" s="22" t="s">
        <v>412</v>
      </c>
      <c r="F360" s="9" t="s">
        <v>310</v>
      </c>
      <c r="G360" s="23">
        <v>97.8</v>
      </c>
      <c r="H360" s="23">
        <v>51.6</v>
      </c>
      <c r="I360" s="24">
        <v>0.52760736196319025</v>
      </c>
    </row>
    <row r="361" spans="1:9" ht="25.5">
      <c r="A361" s="19" t="s">
        <v>515</v>
      </c>
      <c r="B361" s="20">
        <v>913</v>
      </c>
      <c r="C361" s="21">
        <v>1</v>
      </c>
      <c r="D361" s="21">
        <v>13</v>
      </c>
      <c r="E361" s="22" t="s">
        <v>514</v>
      </c>
      <c r="F361" s="9" t="s">
        <v>310</v>
      </c>
      <c r="G361" s="23">
        <v>97.8</v>
      </c>
      <c r="H361" s="23">
        <v>51.6</v>
      </c>
      <c r="I361" s="24">
        <v>0.52760736196319025</v>
      </c>
    </row>
    <row r="362" spans="1:9" ht="25.5">
      <c r="A362" s="19" t="s">
        <v>323</v>
      </c>
      <c r="B362" s="20">
        <v>913</v>
      </c>
      <c r="C362" s="21">
        <v>1</v>
      </c>
      <c r="D362" s="21">
        <v>13</v>
      </c>
      <c r="E362" s="22" t="s">
        <v>514</v>
      </c>
      <c r="F362" s="9" t="s">
        <v>322</v>
      </c>
      <c r="G362" s="23">
        <v>11.2</v>
      </c>
      <c r="H362" s="23">
        <v>7.8</v>
      </c>
      <c r="I362" s="24">
        <v>0.69642857142857151</v>
      </c>
    </row>
    <row r="363" spans="1:9">
      <c r="A363" s="19" t="s">
        <v>319</v>
      </c>
      <c r="B363" s="20">
        <v>913</v>
      </c>
      <c r="C363" s="21">
        <v>1</v>
      </c>
      <c r="D363" s="21">
        <v>13</v>
      </c>
      <c r="E363" s="22" t="s">
        <v>514</v>
      </c>
      <c r="F363" s="9" t="s">
        <v>317</v>
      </c>
      <c r="G363" s="23">
        <v>86.6</v>
      </c>
      <c r="H363" s="23">
        <v>43.9</v>
      </c>
      <c r="I363" s="24">
        <v>0.50692840646651272</v>
      </c>
    </row>
    <row r="364" spans="1:9" ht="38.25">
      <c r="A364" s="19" t="s">
        <v>604</v>
      </c>
      <c r="B364" s="20">
        <v>913</v>
      </c>
      <c r="C364" s="21">
        <v>1</v>
      </c>
      <c r="D364" s="21">
        <v>13</v>
      </c>
      <c r="E364" s="22" t="s">
        <v>603</v>
      </c>
      <c r="F364" s="9" t="s">
        <v>310</v>
      </c>
      <c r="G364" s="23">
        <v>14241.5</v>
      </c>
      <c r="H364" s="23">
        <v>11294.7</v>
      </c>
      <c r="I364" s="24">
        <v>0.79308359372257142</v>
      </c>
    </row>
    <row r="365" spans="1:9" ht="25.5">
      <c r="A365" s="19" t="s">
        <v>602</v>
      </c>
      <c r="B365" s="20">
        <v>913</v>
      </c>
      <c r="C365" s="21">
        <v>1</v>
      </c>
      <c r="D365" s="21">
        <v>13</v>
      </c>
      <c r="E365" s="22" t="s">
        <v>601</v>
      </c>
      <c r="F365" s="9" t="s">
        <v>310</v>
      </c>
      <c r="G365" s="23">
        <v>899.3</v>
      </c>
      <c r="H365" s="23">
        <v>726.5</v>
      </c>
      <c r="I365" s="24">
        <v>0.80785055042811083</v>
      </c>
    </row>
    <row r="366" spans="1:9" ht="25.5">
      <c r="A366" s="19" t="s">
        <v>572</v>
      </c>
      <c r="B366" s="20">
        <v>913</v>
      </c>
      <c r="C366" s="21">
        <v>1</v>
      </c>
      <c r="D366" s="21">
        <v>13</v>
      </c>
      <c r="E366" s="22" t="s">
        <v>601</v>
      </c>
      <c r="F366" s="9" t="s">
        <v>570</v>
      </c>
      <c r="G366" s="23">
        <v>899.3</v>
      </c>
      <c r="H366" s="23">
        <v>726.5</v>
      </c>
      <c r="I366" s="24">
        <v>0.80785055042811083</v>
      </c>
    </row>
    <row r="367" spans="1:9">
      <c r="A367" s="19" t="s">
        <v>600</v>
      </c>
      <c r="B367" s="20">
        <v>913</v>
      </c>
      <c r="C367" s="21">
        <v>1</v>
      </c>
      <c r="D367" s="21">
        <v>13</v>
      </c>
      <c r="E367" s="22" t="s">
        <v>599</v>
      </c>
      <c r="F367" s="9" t="s">
        <v>310</v>
      </c>
      <c r="G367" s="23">
        <v>13342.2</v>
      </c>
      <c r="H367" s="23">
        <v>10568.2</v>
      </c>
      <c r="I367" s="24">
        <v>0.79208826130623133</v>
      </c>
    </row>
    <row r="368" spans="1:9" ht="25.5">
      <c r="A368" s="19" t="s">
        <v>572</v>
      </c>
      <c r="B368" s="20">
        <v>913</v>
      </c>
      <c r="C368" s="21">
        <v>1</v>
      </c>
      <c r="D368" s="21">
        <v>13</v>
      </c>
      <c r="E368" s="22" t="s">
        <v>599</v>
      </c>
      <c r="F368" s="9" t="s">
        <v>570</v>
      </c>
      <c r="G368" s="23">
        <v>10842.2</v>
      </c>
      <c r="H368" s="23">
        <v>8187.4</v>
      </c>
      <c r="I368" s="24">
        <v>0.75514194536164236</v>
      </c>
    </row>
    <row r="369" spans="1:9" ht="45" customHeight="1">
      <c r="A369" s="19" t="s">
        <v>311</v>
      </c>
      <c r="B369" s="20">
        <v>913</v>
      </c>
      <c r="C369" s="21">
        <v>1</v>
      </c>
      <c r="D369" s="21">
        <v>13</v>
      </c>
      <c r="E369" s="22" t="s">
        <v>598</v>
      </c>
      <c r="F369" s="9" t="s">
        <v>310</v>
      </c>
      <c r="G369" s="23">
        <v>2500</v>
      </c>
      <c r="H369" s="23">
        <v>2380.9</v>
      </c>
      <c r="I369" s="24">
        <v>0.95235999999999998</v>
      </c>
    </row>
    <row r="370" spans="1:9" ht="25.5">
      <c r="A370" s="19" t="s">
        <v>572</v>
      </c>
      <c r="B370" s="20">
        <v>913</v>
      </c>
      <c r="C370" s="21">
        <v>1</v>
      </c>
      <c r="D370" s="21">
        <v>13</v>
      </c>
      <c r="E370" s="22" t="s">
        <v>598</v>
      </c>
      <c r="F370" s="9" t="s">
        <v>570</v>
      </c>
      <c r="G370" s="23">
        <v>2500</v>
      </c>
      <c r="H370" s="23">
        <v>2380.9</v>
      </c>
      <c r="I370" s="24">
        <v>0.95235999999999998</v>
      </c>
    </row>
    <row r="371" spans="1:9" ht="51">
      <c r="A371" s="19" t="s">
        <v>593</v>
      </c>
      <c r="B371" s="20">
        <v>913</v>
      </c>
      <c r="C371" s="21">
        <v>1</v>
      </c>
      <c r="D371" s="21">
        <v>13</v>
      </c>
      <c r="E371" s="22" t="s">
        <v>592</v>
      </c>
      <c r="F371" s="9" t="s">
        <v>310</v>
      </c>
      <c r="G371" s="23">
        <v>760</v>
      </c>
      <c r="H371" s="23">
        <v>102</v>
      </c>
      <c r="I371" s="24">
        <v>0.13421052631578947</v>
      </c>
    </row>
    <row r="372" spans="1:9" ht="51">
      <c r="A372" s="19" t="s">
        <v>591</v>
      </c>
      <c r="B372" s="20">
        <v>913</v>
      </c>
      <c r="C372" s="21">
        <v>1</v>
      </c>
      <c r="D372" s="21">
        <v>13</v>
      </c>
      <c r="E372" s="22" t="s">
        <v>590</v>
      </c>
      <c r="F372" s="9" t="s">
        <v>310</v>
      </c>
      <c r="G372" s="23">
        <v>760</v>
      </c>
      <c r="H372" s="23">
        <v>102</v>
      </c>
      <c r="I372" s="24">
        <v>0.13421052631578947</v>
      </c>
    </row>
    <row r="373" spans="1:9" ht="51">
      <c r="A373" s="19" t="s">
        <v>589</v>
      </c>
      <c r="B373" s="20">
        <v>913</v>
      </c>
      <c r="C373" s="21">
        <v>1</v>
      </c>
      <c r="D373" s="21">
        <v>13</v>
      </c>
      <c r="E373" s="22" t="s">
        <v>588</v>
      </c>
      <c r="F373" s="9" t="s">
        <v>310</v>
      </c>
      <c r="G373" s="23">
        <v>550</v>
      </c>
      <c r="H373" s="23">
        <v>0</v>
      </c>
      <c r="I373" s="24">
        <v>0</v>
      </c>
    </row>
    <row r="374" spans="1:9" ht="25.5">
      <c r="A374" s="19" t="s">
        <v>323</v>
      </c>
      <c r="B374" s="20">
        <v>913</v>
      </c>
      <c r="C374" s="21">
        <v>1</v>
      </c>
      <c r="D374" s="21">
        <v>13</v>
      </c>
      <c r="E374" s="22" t="s">
        <v>588</v>
      </c>
      <c r="F374" s="9" t="s">
        <v>322</v>
      </c>
      <c r="G374" s="23">
        <v>550</v>
      </c>
      <c r="H374" s="23">
        <v>0</v>
      </c>
      <c r="I374" s="24">
        <v>0</v>
      </c>
    </row>
    <row r="375" spans="1:9" ht="30.6" customHeight="1">
      <c r="A375" s="19" t="s">
        <v>597</v>
      </c>
      <c r="B375" s="20">
        <v>913</v>
      </c>
      <c r="C375" s="21">
        <v>1</v>
      </c>
      <c r="D375" s="21">
        <v>13</v>
      </c>
      <c r="E375" s="22" t="s">
        <v>596</v>
      </c>
      <c r="F375" s="9" t="s">
        <v>310</v>
      </c>
      <c r="G375" s="23">
        <v>150</v>
      </c>
      <c r="H375" s="23">
        <v>42</v>
      </c>
      <c r="I375" s="24">
        <v>0.28000000000000003</v>
      </c>
    </row>
    <row r="376" spans="1:9" ht="25.5">
      <c r="A376" s="19" t="s">
        <v>323</v>
      </c>
      <c r="B376" s="20">
        <v>913</v>
      </c>
      <c r="C376" s="21">
        <v>1</v>
      </c>
      <c r="D376" s="21">
        <v>13</v>
      </c>
      <c r="E376" s="22" t="s">
        <v>596</v>
      </c>
      <c r="F376" s="9" t="s">
        <v>322</v>
      </c>
      <c r="G376" s="23">
        <v>150</v>
      </c>
      <c r="H376" s="23">
        <v>42</v>
      </c>
      <c r="I376" s="24">
        <v>0.28000000000000003</v>
      </c>
    </row>
    <row r="377" spans="1:9">
      <c r="A377" s="19" t="s">
        <v>587</v>
      </c>
      <c r="B377" s="20">
        <v>913</v>
      </c>
      <c r="C377" s="21">
        <v>1</v>
      </c>
      <c r="D377" s="21">
        <v>13</v>
      </c>
      <c r="E377" s="22" t="s">
        <v>586</v>
      </c>
      <c r="F377" s="9" t="s">
        <v>310</v>
      </c>
      <c r="G377" s="23">
        <v>60</v>
      </c>
      <c r="H377" s="23">
        <v>60</v>
      </c>
      <c r="I377" s="24">
        <v>1</v>
      </c>
    </row>
    <row r="378" spans="1:9" ht="25.5">
      <c r="A378" s="19" t="s">
        <v>323</v>
      </c>
      <c r="B378" s="20">
        <v>913</v>
      </c>
      <c r="C378" s="21">
        <v>1</v>
      </c>
      <c r="D378" s="21">
        <v>13</v>
      </c>
      <c r="E378" s="22" t="s">
        <v>586</v>
      </c>
      <c r="F378" s="9" t="s">
        <v>322</v>
      </c>
      <c r="G378" s="23">
        <v>60</v>
      </c>
      <c r="H378" s="23">
        <v>60</v>
      </c>
      <c r="I378" s="24">
        <v>1</v>
      </c>
    </row>
    <row r="379" spans="1:9" s="10" customFormat="1">
      <c r="A379" s="13" t="s">
        <v>378</v>
      </c>
      <c r="B379" s="14">
        <v>913</v>
      </c>
      <c r="C379" s="15">
        <v>4</v>
      </c>
      <c r="D379" s="15">
        <v>0</v>
      </c>
      <c r="E379" s="16" t="s">
        <v>310</v>
      </c>
      <c r="F379" s="11" t="s">
        <v>310</v>
      </c>
      <c r="G379" s="17">
        <v>10090.1</v>
      </c>
      <c r="H379" s="17">
        <v>1860.6</v>
      </c>
      <c r="I379" s="18">
        <v>0.18439856889426268</v>
      </c>
    </row>
    <row r="380" spans="1:9" s="10" customFormat="1">
      <c r="A380" s="13" t="s">
        <v>377</v>
      </c>
      <c r="B380" s="14">
        <v>913</v>
      </c>
      <c r="C380" s="15">
        <v>4</v>
      </c>
      <c r="D380" s="15">
        <v>9</v>
      </c>
      <c r="E380" s="16" t="s">
        <v>310</v>
      </c>
      <c r="F380" s="11" t="s">
        <v>310</v>
      </c>
      <c r="G380" s="17">
        <v>9369.7000000000007</v>
      </c>
      <c r="H380" s="17">
        <v>1524.4</v>
      </c>
      <c r="I380" s="18">
        <v>0.16269464337171949</v>
      </c>
    </row>
    <row r="381" spans="1:9">
      <c r="A381" s="19" t="s">
        <v>376</v>
      </c>
      <c r="B381" s="20">
        <v>913</v>
      </c>
      <c r="C381" s="21">
        <v>4</v>
      </c>
      <c r="D381" s="21">
        <v>9</v>
      </c>
      <c r="E381" s="22" t="s">
        <v>375</v>
      </c>
      <c r="F381" s="9" t="s">
        <v>310</v>
      </c>
      <c r="G381" s="23">
        <v>9369.7000000000007</v>
      </c>
      <c r="H381" s="23">
        <v>1524.4</v>
      </c>
      <c r="I381" s="24">
        <v>0.16269464337171949</v>
      </c>
    </row>
    <row r="382" spans="1:9">
      <c r="A382" s="19" t="s">
        <v>374</v>
      </c>
      <c r="B382" s="20">
        <v>913</v>
      </c>
      <c r="C382" s="21">
        <v>4</v>
      </c>
      <c r="D382" s="21">
        <v>9</v>
      </c>
      <c r="E382" s="22" t="s">
        <v>373</v>
      </c>
      <c r="F382" s="9" t="s">
        <v>310</v>
      </c>
      <c r="G382" s="23">
        <v>9369.7000000000007</v>
      </c>
      <c r="H382" s="23">
        <v>1524.4</v>
      </c>
      <c r="I382" s="24">
        <v>0.16269464337171949</v>
      </c>
    </row>
    <row r="383" spans="1:9" ht="63.75">
      <c r="A383" s="19" t="s">
        <v>595</v>
      </c>
      <c r="B383" s="20">
        <v>913</v>
      </c>
      <c r="C383" s="21">
        <v>4</v>
      </c>
      <c r="D383" s="21">
        <v>9</v>
      </c>
      <c r="E383" s="22" t="s">
        <v>594</v>
      </c>
      <c r="F383" s="9" t="s">
        <v>310</v>
      </c>
      <c r="G383" s="23">
        <v>9369.7000000000007</v>
      </c>
      <c r="H383" s="23">
        <v>1524.4</v>
      </c>
      <c r="I383" s="24">
        <v>0.16269464337171949</v>
      </c>
    </row>
    <row r="384" spans="1:9" ht="25.5">
      <c r="A384" s="19" t="s">
        <v>572</v>
      </c>
      <c r="B384" s="20">
        <v>913</v>
      </c>
      <c r="C384" s="21">
        <v>4</v>
      </c>
      <c r="D384" s="21">
        <v>9</v>
      </c>
      <c r="E384" s="22" t="s">
        <v>594</v>
      </c>
      <c r="F384" s="9" t="s">
        <v>570</v>
      </c>
      <c r="G384" s="23">
        <v>9369.7000000000007</v>
      </c>
      <c r="H384" s="23">
        <v>1524.4</v>
      </c>
      <c r="I384" s="24">
        <v>0.16269464337171949</v>
      </c>
    </row>
    <row r="385" spans="1:9" s="10" customFormat="1">
      <c r="A385" s="13" t="s">
        <v>488</v>
      </c>
      <c r="B385" s="14">
        <v>913</v>
      </c>
      <c r="C385" s="15">
        <v>4</v>
      </c>
      <c r="D385" s="15">
        <v>12</v>
      </c>
      <c r="E385" s="16" t="s">
        <v>310</v>
      </c>
      <c r="F385" s="11" t="s">
        <v>310</v>
      </c>
      <c r="G385" s="17">
        <v>720.4</v>
      </c>
      <c r="H385" s="17">
        <v>336.2</v>
      </c>
      <c r="I385" s="18">
        <v>0.46668517490283173</v>
      </c>
    </row>
    <row r="386" spans="1:9" ht="51">
      <c r="A386" s="19" t="s">
        <v>593</v>
      </c>
      <c r="B386" s="20">
        <v>913</v>
      </c>
      <c r="C386" s="21">
        <v>4</v>
      </c>
      <c r="D386" s="21">
        <v>12</v>
      </c>
      <c r="E386" s="22" t="s">
        <v>592</v>
      </c>
      <c r="F386" s="9" t="s">
        <v>310</v>
      </c>
      <c r="G386" s="23">
        <v>720.4</v>
      </c>
      <c r="H386" s="23">
        <v>336.2</v>
      </c>
      <c r="I386" s="24">
        <v>0.46668517490283173</v>
      </c>
    </row>
    <row r="387" spans="1:9" ht="51">
      <c r="A387" s="19" t="s">
        <v>591</v>
      </c>
      <c r="B387" s="20">
        <v>913</v>
      </c>
      <c r="C387" s="21">
        <v>4</v>
      </c>
      <c r="D387" s="21">
        <v>12</v>
      </c>
      <c r="E387" s="22" t="s">
        <v>590</v>
      </c>
      <c r="F387" s="9" t="s">
        <v>310</v>
      </c>
      <c r="G387" s="23">
        <v>720.4</v>
      </c>
      <c r="H387" s="23">
        <v>336.2</v>
      </c>
      <c r="I387" s="24">
        <v>0.46668517490283173</v>
      </c>
    </row>
    <row r="388" spans="1:9" ht="51">
      <c r="A388" s="19" t="s">
        <v>589</v>
      </c>
      <c r="B388" s="20">
        <v>913</v>
      </c>
      <c r="C388" s="21">
        <v>4</v>
      </c>
      <c r="D388" s="21">
        <v>12</v>
      </c>
      <c r="E388" s="22" t="s">
        <v>588</v>
      </c>
      <c r="F388" s="9" t="s">
        <v>310</v>
      </c>
      <c r="G388" s="23">
        <v>515</v>
      </c>
      <c r="H388" s="23">
        <v>130.9</v>
      </c>
      <c r="I388" s="24">
        <v>0.25417475728155342</v>
      </c>
    </row>
    <row r="389" spans="1:9" ht="25.5">
      <c r="A389" s="19" t="s">
        <v>323</v>
      </c>
      <c r="B389" s="20">
        <v>913</v>
      </c>
      <c r="C389" s="21">
        <v>4</v>
      </c>
      <c r="D389" s="21">
        <v>12</v>
      </c>
      <c r="E389" s="22" t="s">
        <v>588</v>
      </c>
      <c r="F389" s="9" t="s">
        <v>322</v>
      </c>
      <c r="G389" s="23">
        <v>515</v>
      </c>
      <c r="H389" s="23">
        <v>130.9</v>
      </c>
      <c r="I389" s="24">
        <v>0.25417475728155342</v>
      </c>
    </row>
    <row r="390" spans="1:9">
      <c r="A390" s="19" t="s">
        <v>587</v>
      </c>
      <c r="B390" s="20">
        <v>913</v>
      </c>
      <c r="C390" s="21">
        <v>4</v>
      </c>
      <c r="D390" s="21">
        <v>12</v>
      </c>
      <c r="E390" s="22" t="s">
        <v>586</v>
      </c>
      <c r="F390" s="9" t="s">
        <v>310</v>
      </c>
      <c r="G390" s="23">
        <v>205.4</v>
      </c>
      <c r="H390" s="23">
        <v>205.3</v>
      </c>
      <c r="I390" s="24">
        <v>0.99951314508276534</v>
      </c>
    </row>
    <row r="391" spans="1:9" ht="25.5">
      <c r="A391" s="19" t="s">
        <v>323</v>
      </c>
      <c r="B391" s="20">
        <v>913</v>
      </c>
      <c r="C391" s="21">
        <v>4</v>
      </c>
      <c r="D391" s="21">
        <v>12</v>
      </c>
      <c r="E391" s="22" t="s">
        <v>586</v>
      </c>
      <c r="F391" s="9" t="s">
        <v>322</v>
      </c>
      <c r="G391" s="23">
        <v>205.4</v>
      </c>
      <c r="H391" s="23">
        <v>205.3</v>
      </c>
      <c r="I391" s="24">
        <v>0.99951314508276534</v>
      </c>
    </row>
    <row r="392" spans="1:9" s="10" customFormat="1">
      <c r="A392" s="13" t="s">
        <v>370</v>
      </c>
      <c r="B392" s="14">
        <v>913</v>
      </c>
      <c r="C392" s="15">
        <v>5</v>
      </c>
      <c r="D392" s="15">
        <v>0</v>
      </c>
      <c r="E392" s="16" t="s">
        <v>310</v>
      </c>
      <c r="F392" s="11" t="s">
        <v>310</v>
      </c>
      <c r="G392" s="17">
        <v>224.9</v>
      </c>
      <c r="H392" s="17">
        <v>201.9</v>
      </c>
      <c r="I392" s="18">
        <v>0.8977323254779902</v>
      </c>
    </row>
    <row r="393" spans="1:9" s="10" customFormat="1">
      <c r="A393" s="13" t="s">
        <v>585</v>
      </c>
      <c r="B393" s="14">
        <v>913</v>
      </c>
      <c r="C393" s="15">
        <v>5</v>
      </c>
      <c r="D393" s="15">
        <v>1</v>
      </c>
      <c r="E393" s="16" t="s">
        <v>310</v>
      </c>
      <c r="F393" s="11" t="s">
        <v>310</v>
      </c>
      <c r="G393" s="17">
        <v>224.9</v>
      </c>
      <c r="H393" s="17">
        <v>201.9</v>
      </c>
      <c r="I393" s="18">
        <v>0.8977323254779902</v>
      </c>
    </row>
    <row r="394" spans="1:9">
      <c r="A394" s="19" t="s">
        <v>584</v>
      </c>
      <c r="B394" s="20">
        <v>913</v>
      </c>
      <c r="C394" s="21">
        <v>5</v>
      </c>
      <c r="D394" s="21">
        <v>1</v>
      </c>
      <c r="E394" s="22" t="s">
        <v>583</v>
      </c>
      <c r="F394" s="9" t="s">
        <v>310</v>
      </c>
      <c r="G394" s="23">
        <v>224.9</v>
      </c>
      <c r="H394" s="23">
        <v>201.9</v>
      </c>
      <c r="I394" s="24">
        <v>0.8977323254779902</v>
      </c>
    </row>
    <row r="395" spans="1:9">
      <c r="A395" s="19" t="s">
        <v>582</v>
      </c>
      <c r="B395" s="20">
        <v>913</v>
      </c>
      <c r="C395" s="21">
        <v>5</v>
      </c>
      <c r="D395" s="21">
        <v>1</v>
      </c>
      <c r="E395" s="22" t="s">
        <v>581</v>
      </c>
      <c r="F395" s="9" t="s">
        <v>310</v>
      </c>
      <c r="G395" s="23">
        <v>224.9</v>
      </c>
      <c r="H395" s="23">
        <v>201.9</v>
      </c>
      <c r="I395" s="24">
        <v>0.8977323254779902</v>
      </c>
    </row>
    <row r="396" spans="1:9" ht="25.5">
      <c r="A396" s="19" t="s">
        <v>580</v>
      </c>
      <c r="B396" s="20">
        <v>913</v>
      </c>
      <c r="C396" s="21">
        <v>5</v>
      </c>
      <c r="D396" s="21">
        <v>1</v>
      </c>
      <c r="E396" s="22" t="s">
        <v>579</v>
      </c>
      <c r="F396" s="9" t="s">
        <v>310</v>
      </c>
      <c r="G396" s="23">
        <v>224.9</v>
      </c>
      <c r="H396" s="23">
        <v>201.9</v>
      </c>
      <c r="I396" s="24">
        <v>0.8977323254779902</v>
      </c>
    </row>
    <row r="397" spans="1:9" ht="25.5">
      <c r="A397" s="19" t="s">
        <v>323</v>
      </c>
      <c r="B397" s="20">
        <v>913</v>
      </c>
      <c r="C397" s="21">
        <v>5</v>
      </c>
      <c r="D397" s="21">
        <v>1</v>
      </c>
      <c r="E397" s="22" t="s">
        <v>579</v>
      </c>
      <c r="F397" s="9" t="s">
        <v>322</v>
      </c>
      <c r="G397" s="23">
        <v>224.9</v>
      </c>
      <c r="H397" s="23">
        <v>201.9</v>
      </c>
      <c r="I397" s="24">
        <v>0.8977323254779902</v>
      </c>
    </row>
    <row r="398" spans="1:9" s="10" customFormat="1">
      <c r="A398" s="13" t="s">
        <v>479</v>
      </c>
      <c r="B398" s="14">
        <v>913</v>
      </c>
      <c r="C398" s="15">
        <v>7</v>
      </c>
      <c r="D398" s="15">
        <v>0</v>
      </c>
      <c r="E398" s="16" t="s">
        <v>310</v>
      </c>
      <c r="F398" s="11" t="s">
        <v>310</v>
      </c>
      <c r="G398" s="17">
        <v>9818.2000000000007</v>
      </c>
      <c r="H398" s="17">
        <v>2018</v>
      </c>
      <c r="I398" s="18">
        <v>0.20553665641359922</v>
      </c>
    </row>
    <row r="399" spans="1:9" s="10" customFormat="1">
      <c r="A399" s="13" t="s">
        <v>578</v>
      </c>
      <c r="B399" s="14">
        <v>913</v>
      </c>
      <c r="C399" s="15">
        <v>7</v>
      </c>
      <c r="D399" s="15">
        <v>2</v>
      </c>
      <c r="E399" s="16" t="s">
        <v>310</v>
      </c>
      <c r="F399" s="11" t="s">
        <v>310</v>
      </c>
      <c r="G399" s="17">
        <v>9800</v>
      </c>
      <c r="H399" s="17">
        <v>1999.8</v>
      </c>
      <c r="I399" s="18">
        <v>0.20406122448979591</v>
      </c>
    </row>
    <row r="400" spans="1:9" ht="25.5">
      <c r="A400" s="19" t="s">
        <v>577</v>
      </c>
      <c r="B400" s="20">
        <v>913</v>
      </c>
      <c r="C400" s="21">
        <v>7</v>
      </c>
      <c r="D400" s="21">
        <v>2</v>
      </c>
      <c r="E400" s="22" t="s">
        <v>576</v>
      </c>
      <c r="F400" s="9" t="s">
        <v>310</v>
      </c>
      <c r="G400" s="23">
        <v>9800</v>
      </c>
      <c r="H400" s="23">
        <v>1999.8</v>
      </c>
      <c r="I400" s="24">
        <v>0.20406122448979591</v>
      </c>
    </row>
    <row r="401" spans="1:9" ht="25.5">
      <c r="A401" s="19" t="s">
        <v>575</v>
      </c>
      <c r="B401" s="20">
        <v>913</v>
      </c>
      <c r="C401" s="21">
        <v>7</v>
      </c>
      <c r="D401" s="21">
        <v>2</v>
      </c>
      <c r="E401" s="22" t="s">
        <v>574</v>
      </c>
      <c r="F401" s="9" t="s">
        <v>310</v>
      </c>
      <c r="G401" s="23">
        <v>9800</v>
      </c>
      <c r="H401" s="23">
        <v>1999.8</v>
      </c>
      <c r="I401" s="24">
        <v>0.20406122448979591</v>
      </c>
    </row>
    <row r="402" spans="1:9" ht="63.75">
      <c r="A402" s="19" t="s">
        <v>573</v>
      </c>
      <c r="B402" s="20">
        <v>913</v>
      </c>
      <c r="C402" s="21">
        <v>7</v>
      </c>
      <c r="D402" s="21">
        <v>2</v>
      </c>
      <c r="E402" s="22" t="s">
        <v>571</v>
      </c>
      <c r="F402" s="9" t="s">
        <v>310</v>
      </c>
      <c r="G402" s="23">
        <v>9800</v>
      </c>
      <c r="H402" s="23">
        <v>1999.8</v>
      </c>
      <c r="I402" s="24">
        <v>0.20406122448979591</v>
      </c>
    </row>
    <row r="403" spans="1:9" ht="25.5">
      <c r="A403" s="19" t="s">
        <v>572</v>
      </c>
      <c r="B403" s="20">
        <v>913</v>
      </c>
      <c r="C403" s="21">
        <v>7</v>
      </c>
      <c r="D403" s="21">
        <v>2</v>
      </c>
      <c r="E403" s="22" t="s">
        <v>571</v>
      </c>
      <c r="F403" s="9" t="s">
        <v>570</v>
      </c>
      <c r="G403" s="23">
        <v>9800</v>
      </c>
      <c r="H403" s="23">
        <v>1999.8</v>
      </c>
      <c r="I403" s="24">
        <v>0.20406122448979591</v>
      </c>
    </row>
    <row r="404" spans="1:9" s="10" customFormat="1" ht="25.5">
      <c r="A404" s="13" t="s">
        <v>478</v>
      </c>
      <c r="B404" s="14">
        <v>913</v>
      </c>
      <c r="C404" s="15">
        <v>7</v>
      </c>
      <c r="D404" s="15">
        <v>5</v>
      </c>
      <c r="E404" s="16" t="s">
        <v>310</v>
      </c>
      <c r="F404" s="11" t="s">
        <v>310</v>
      </c>
      <c r="G404" s="17">
        <v>18.2</v>
      </c>
      <c r="H404" s="17">
        <v>18.2</v>
      </c>
      <c r="I404" s="18">
        <v>1</v>
      </c>
    </row>
    <row r="405" spans="1:9" ht="25.5">
      <c r="A405" s="19" t="s">
        <v>477</v>
      </c>
      <c r="B405" s="20">
        <v>913</v>
      </c>
      <c r="C405" s="21">
        <v>7</v>
      </c>
      <c r="D405" s="21">
        <v>5</v>
      </c>
      <c r="E405" s="22" t="s">
        <v>476</v>
      </c>
      <c r="F405" s="9" t="s">
        <v>310</v>
      </c>
      <c r="G405" s="23">
        <v>18.2</v>
      </c>
      <c r="H405" s="23">
        <v>18.2</v>
      </c>
      <c r="I405" s="24">
        <v>1</v>
      </c>
    </row>
    <row r="406" spans="1:9">
      <c r="A406" s="19" t="s">
        <v>475</v>
      </c>
      <c r="B406" s="20">
        <v>913</v>
      </c>
      <c r="C406" s="21">
        <v>7</v>
      </c>
      <c r="D406" s="21">
        <v>5</v>
      </c>
      <c r="E406" s="22" t="s">
        <v>474</v>
      </c>
      <c r="F406" s="9" t="s">
        <v>310</v>
      </c>
      <c r="G406" s="23">
        <v>18.2</v>
      </c>
      <c r="H406" s="23">
        <v>18.2</v>
      </c>
      <c r="I406" s="24">
        <v>1</v>
      </c>
    </row>
    <row r="407" spans="1:9" ht="25.5">
      <c r="A407" s="19" t="s">
        <v>323</v>
      </c>
      <c r="B407" s="20">
        <v>913</v>
      </c>
      <c r="C407" s="21">
        <v>7</v>
      </c>
      <c r="D407" s="21">
        <v>5</v>
      </c>
      <c r="E407" s="22" t="s">
        <v>474</v>
      </c>
      <c r="F407" s="9" t="s">
        <v>322</v>
      </c>
      <c r="G407" s="23">
        <v>18.2</v>
      </c>
      <c r="H407" s="23">
        <v>18.2</v>
      </c>
      <c r="I407" s="24">
        <v>1</v>
      </c>
    </row>
    <row r="408" spans="1:9" s="10" customFormat="1">
      <c r="A408" s="13" t="s">
        <v>569</v>
      </c>
      <c r="B408" s="14">
        <v>913</v>
      </c>
      <c r="C408" s="15">
        <v>8</v>
      </c>
      <c r="D408" s="15">
        <v>0</v>
      </c>
      <c r="E408" s="16" t="s">
        <v>310</v>
      </c>
      <c r="F408" s="11" t="s">
        <v>310</v>
      </c>
      <c r="G408" s="17">
        <v>500</v>
      </c>
      <c r="H408" s="17">
        <v>0</v>
      </c>
      <c r="I408" s="18">
        <v>0</v>
      </c>
    </row>
    <row r="409" spans="1:9" s="10" customFormat="1">
      <c r="A409" s="13" t="s">
        <v>568</v>
      </c>
      <c r="B409" s="14">
        <v>913</v>
      </c>
      <c r="C409" s="15">
        <v>8</v>
      </c>
      <c r="D409" s="15">
        <v>1</v>
      </c>
      <c r="E409" s="16" t="s">
        <v>310</v>
      </c>
      <c r="F409" s="11" t="s">
        <v>310</v>
      </c>
      <c r="G409" s="17">
        <v>500</v>
      </c>
      <c r="H409" s="17">
        <v>0</v>
      </c>
      <c r="I409" s="18">
        <v>0</v>
      </c>
    </row>
    <row r="410" spans="1:9">
      <c r="A410" s="19" t="s">
        <v>567</v>
      </c>
      <c r="B410" s="20">
        <v>913</v>
      </c>
      <c r="C410" s="21">
        <v>8</v>
      </c>
      <c r="D410" s="21">
        <v>1</v>
      </c>
      <c r="E410" s="22" t="s">
        <v>566</v>
      </c>
      <c r="F410" s="9" t="s">
        <v>310</v>
      </c>
      <c r="G410" s="23">
        <v>500</v>
      </c>
      <c r="H410" s="23">
        <v>0</v>
      </c>
      <c r="I410" s="24">
        <v>0</v>
      </c>
    </row>
    <row r="411" spans="1:9" ht="25.5">
      <c r="A411" s="19" t="s">
        <v>565</v>
      </c>
      <c r="B411" s="20">
        <v>913</v>
      </c>
      <c r="C411" s="21">
        <v>8</v>
      </c>
      <c r="D411" s="21">
        <v>1</v>
      </c>
      <c r="E411" s="22" t="s">
        <v>564</v>
      </c>
      <c r="F411" s="9" t="s">
        <v>310</v>
      </c>
      <c r="G411" s="23">
        <v>500</v>
      </c>
      <c r="H411" s="23">
        <v>0</v>
      </c>
      <c r="I411" s="24">
        <v>0</v>
      </c>
    </row>
    <row r="412" spans="1:9" ht="25.5">
      <c r="A412" s="19" t="s">
        <v>335</v>
      </c>
      <c r="B412" s="20">
        <v>913</v>
      </c>
      <c r="C412" s="21">
        <v>8</v>
      </c>
      <c r="D412" s="21">
        <v>1</v>
      </c>
      <c r="E412" s="22" t="s">
        <v>564</v>
      </c>
      <c r="F412" s="9" t="s">
        <v>333</v>
      </c>
      <c r="G412" s="23">
        <v>500</v>
      </c>
      <c r="H412" s="23">
        <v>0</v>
      </c>
      <c r="I412" s="24">
        <v>0</v>
      </c>
    </row>
    <row r="413" spans="1:9" s="10" customFormat="1">
      <c r="A413" s="13" t="s">
        <v>563</v>
      </c>
      <c r="B413" s="14">
        <v>913</v>
      </c>
      <c r="C413" s="15">
        <v>12</v>
      </c>
      <c r="D413" s="15">
        <v>0</v>
      </c>
      <c r="E413" s="16" t="s">
        <v>310</v>
      </c>
      <c r="F413" s="11" t="s">
        <v>310</v>
      </c>
      <c r="G413" s="17">
        <v>2500</v>
      </c>
      <c r="H413" s="17">
        <v>2014.2</v>
      </c>
      <c r="I413" s="18">
        <v>0.80568000000000006</v>
      </c>
    </row>
    <row r="414" spans="1:9" s="10" customFormat="1">
      <c r="A414" s="13" t="s">
        <v>562</v>
      </c>
      <c r="B414" s="14">
        <v>913</v>
      </c>
      <c r="C414" s="15">
        <v>12</v>
      </c>
      <c r="D414" s="15">
        <v>2</v>
      </c>
      <c r="E414" s="16" t="s">
        <v>310</v>
      </c>
      <c r="F414" s="11" t="s">
        <v>310</v>
      </c>
      <c r="G414" s="17">
        <v>2500</v>
      </c>
      <c r="H414" s="17">
        <v>2014.2</v>
      </c>
      <c r="I414" s="18">
        <v>0.80568000000000006</v>
      </c>
    </row>
    <row r="415" spans="1:9" ht="25.5">
      <c r="A415" s="19" t="s">
        <v>561</v>
      </c>
      <c r="B415" s="20">
        <v>913</v>
      </c>
      <c r="C415" s="21">
        <v>12</v>
      </c>
      <c r="D415" s="21">
        <v>2</v>
      </c>
      <c r="E415" s="22" t="s">
        <v>560</v>
      </c>
      <c r="F415" s="9" t="s">
        <v>310</v>
      </c>
      <c r="G415" s="23">
        <v>2500</v>
      </c>
      <c r="H415" s="23">
        <v>2014.2</v>
      </c>
      <c r="I415" s="24">
        <v>0.80568000000000006</v>
      </c>
    </row>
    <row r="416" spans="1:9" ht="25.5">
      <c r="A416" s="19" t="s">
        <v>559</v>
      </c>
      <c r="B416" s="20">
        <v>913</v>
      </c>
      <c r="C416" s="21">
        <v>12</v>
      </c>
      <c r="D416" s="21">
        <v>2</v>
      </c>
      <c r="E416" s="22" t="s">
        <v>558</v>
      </c>
      <c r="F416" s="9" t="s">
        <v>310</v>
      </c>
      <c r="G416" s="23">
        <v>2500</v>
      </c>
      <c r="H416" s="23">
        <v>2014.2</v>
      </c>
      <c r="I416" s="24">
        <v>0.80568000000000006</v>
      </c>
    </row>
    <row r="417" spans="1:9">
      <c r="A417" s="19" t="s">
        <v>319</v>
      </c>
      <c r="B417" s="20">
        <v>913</v>
      </c>
      <c r="C417" s="21">
        <v>12</v>
      </c>
      <c r="D417" s="21">
        <v>2</v>
      </c>
      <c r="E417" s="22" t="s">
        <v>558</v>
      </c>
      <c r="F417" s="9" t="s">
        <v>317</v>
      </c>
      <c r="G417" s="23">
        <v>2500</v>
      </c>
      <c r="H417" s="23">
        <v>2014.2</v>
      </c>
      <c r="I417" s="24">
        <v>0.80568000000000006</v>
      </c>
    </row>
    <row r="418" spans="1:9" s="10" customFormat="1">
      <c r="A418" s="13" t="s">
        <v>557</v>
      </c>
      <c r="B418" s="14">
        <v>916</v>
      </c>
      <c r="C418" s="15">
        <v>0</v>
      </c>
      <c r="D418" s="15">
        <v>0</v>
      </c>
      <c r="E418" s="16" t="s">
        <v>310</v>
      </c>
      <c r="F418" s="11" t="s">
        <v>310</v>
      </c>
      <c r="G418" s="17">
        <v>1412.2</v>
      </c>
      <c r="H418" s="17">
        <v>1039.5</v>
      </c>
      <c r="I418" s="18">
        <v>0.73608554029174333</v>
      </c>
    </row>
    <row r="419" spans="1:9" s="10" customFormat="1">
      <c r="A419" s="13" t="s">
        <v>329</v>
      </c>
      <c r="B419" s="14">
        <v>916</v>
      </c>
      <c r="C419" s="15">
        <v>1</v>
      </c>
      <c r="D419" s="15">
        <v>0</v>
      </c>
      <c r="E419" s="16" t="s">
        <v>310</v>
      </c>
      <c r="F419" s="11" t="s">
        <v>310</v>
      </c>
      <c r="G419" s="17">
        <v>1412.2</v>
      </c>
      <c r="H419" s="17">
        <v>1039.5</v>
      </c>
      <c r="I419" s="18">
        <v>0.73608554029174333</v>
      </c>
    </row>
    <row r="420" spans="1:9" s="10" customFormat="1" ht="51">
      <c r="A420" s="13" t="s">
        <v>556</v>
      </c>
      <c r="B420" s="14">
        <v>916</v>
      </c>
      <c r="C420" s="15">
        <v>1</v>
      </c>
      <c r="D420" s="15">
        <v>3</v>
      </c>
      <c r="E420" s="16" t="s">
        <v>310</v>
      </c>
      <c r="F420" s="11" t="s">
        <v>310</v>
      </c>
      <c r="G420" s="17">
        <v>1412.2</v>
      </c>
      <c r="H420" s="17">
        <v>1039.5</v>
      </c>
      <c r="I420" s="18">
        <v>0.73608554029174333</v>
      </c>
    </row>
    <row r="421" spans="1:9" ht="25.5">
      <c r="A421" s="19" t="s">
        <v>327</v>
      </c>
      <c r="B421" s="20">
        <v>916</v>
      </c>
      <c r="C421" s="21">
        <v>1</v>
      </c>
      <c r="D421" s="21">
        <v>3</v>
      </c>
      <c r="E421" s="22" t="s">
        <v>326</v>
      </c>
      <c r="F421" s="9" t="s">
        <v>310</v>
      </c>
      <c r="G421" s="23">
        <v>1412.2</v>
      </c>
      <c r="H421" s="23">
        <v>1039.5</v>
      </c>
      <c r="I421" s="24">
        <v>0.73608554029174333</v>
      </c>
    </row>
    <row r="422" spans="1:9">
      <c r="A422" s="19" t="s">
        <v>325</v>
      </c>
      <c r="B422" s="20">
        <v>916</v>
      </c>
      <c r="C422" s="21">
        <v>1</v>
      </c>
      <c r="D422" s="21">
        <v>3</v>
      </c>
      <c r="E422" s="22" t="s">
        <v>324</v>
      </c>
      <c r="F422" s="9" t="s">
        <v>310</v>
      </c>
      <c r="G422" s="23">
        <v>382.4</v>
      </c>
      <c r="H422" s="23">
        <v>259.10000000000002</v>
      </c>
      <c r="I422" s="24">
        <v>0.67756276150627626</v>
      </c>
    </row>
    <row r="423" spans="1:9" ht="25.5">
      <c r="A423" s="19" t="s">
        <v>313</v>
      </c>
      <c r="B423" s="20">
        <v>916</v>
      </c>
      <c r="C423" s="21">
        <v>1</v>
      </c>
      <c r="D423" s="21">
        <v>3</v>
      </c>
      <c r="E423" s="22" t="s">
        <v>318</v>
      </c>
      <c r="F423" s="9" t="s">
        <v>310</v>
      </c>
      <c r="G423" s="23">
        <v>382.4</v>
      </c>
      <c r="H423" s="23">
        <v>259.10000000000002</v>
      </c>
      <c r="I423" s="24">
        <v>0.67756276150627626</v>
      </c>
    </row>
    <row r="424" spans="1:9" ht="63.75">
      <c r="A424" s="19" t="s">
        <v>309</v>
      </c>
      <c r="B424" s="20">
        <v>916</v>
      </c>
      <c r="C424" s="21">
        <v>1</v>
      </c>
      <c r="D424" s="21">
        <v>3</v>
      </c>
      <c r="E424" s="22" t="s">
        <v>318</v>
      </c>
      <c r="F424" s="9" t="s">
        <v>308</v>
      </c>
      <c r="G424" s="23">
        <v>377.5</v>
      </c>
      <c r="H424" s="23">
        <v>254.8</v>
      </c>
      <c r="I424" s="24">
        <v>0.67496688741721855</v>
      </c>
    </row>
    <row r="425" spans="1:9" ht="25.5">
      <c r="A425" s="19" t="s">
        <v>323</v>
      </c>
      <c r="B425" s="20">
        <v>916</v>
      </c>
      <c r="C425" s="21">
        <v>1</v>
      </c>
      <c r="D425" s="21">
        <v>3</v>
      </c>
      <c r="E425" s="22" t="s">
        <v>318</v>
      </c>
      <c r="F425" s="9" t="s">
        <v>322</v>
      </c>
      <c r="G425" s="23">
        <v>4.9000000000000004</v>
      </c>
      <c r="H425" s="23">
        <v>4.3</v>
      </c>
      <c r="I425" s="24">
        <v>0.87755102040816313</v>
      </c>
    </row>
    <row r="426" spans="1:9" ht="25.5">
      <c r="A426" s="19" t="s">
        <v>555</v>
      </c>
      <c r="B426" s="20">
        <v>916</v>
      </c>
      <c r="C426" s="21">
        <v>1</v>
      </c>
      <c r="D426" s="21">
        <v>3</v>
      </c>
      <c r="E426" s="22" t="s">
        <v>554</v>
      </c>
      <c r="F426" s="9" t="s">
        <v>310</v>
      </c>
      <c r="G426" s="23">
        <v>1029.8</v>
      </c>
      <c r="H426" s="23">
        <v>780.4</v>
      </c>
      <c r="I426" s="24">
        <v>0.75781705185472914</v>
      </c>
    </row>
    <row r="427" spans="1:9" ht="25.5">
      <c r="A427" s="19" t="s">
        <v>313</v>
      </c>
      <c r="B427" s="20">
        <v>916</v>
      </c>
      <c r="C427" s="21">
        <v>1</v>
      </c>
      <c r="D427" s="21">
        <v>3</v>
      </c>
      <c r="E427" s="22" t="s">
        <v>553</v>
      </c>
      <c r="F427" s="9" t="s">
        <v>310</v>
      </c>
      <c r="G427" s="23">
        <v>697.8</v>
      </c>
      <c r="H427" s="23">
        <v>573.29999999999995</v>
      </c>
      <c r="I427" s="24">
        <v>0.8215821152192605</v>
      </c>
    </row>
    <row r="428" spans="1:9" ht="63.75">
      <c r="A428" s="19" t="s">
        <v>309</v>
      </c>
      <c r="B428" s="20">
        <v>916</v>
      </c>
      <c r="C428" s="21">
        <v>1</v>
      </c>
      <c r="D428" s="21">
        <v>3</v>
      </c>
      <c r="E428" s="22" t="s">
        <v>553</v>
      </c>
      <c r="F428" s="9" t="s">
        <v>308</v>
      </c>
      <c r="G428" s="23">
        <v>697.8</v>
      </c>
      <c r="H428" s="23">
        <v>573.29999999999995</v>
      </c>
      <c r="I428" s="24">
        <v>0.8215821152192605</v>
      </c>
    </row>
    <row r="429" spans="1:9" ht="38.25">
      <c r="A429" s="19" t="s">
        <v>311</v>
      </c>
      <c r="B429" s="20">
        <v>916</v>
      </c>
      <c r="C429" s="21">
        <v>1</v>
      </c>
      <c r="D429" s="21">
        <v>3</v>
      </c>
      <c r="E429" s="22" t="s">
        <v>552</v>
      </c>
      <c r="F429" s="9" t="s">
        <v>310</v>
      </c>
      <c r="G429" s="23">
        <v>332</v>
      </c>
      <c r="H429" s="23">
        <v>207.1</v>
      </c>
      <c r="I429" s="24">
        <v>0.62379518072289153</v>
      </c>
    </row>
    <row r="430" spans="1:9" ht="63.75">
      <c r="A430" s="19" t="s">
        <v>309</v>
      </c>
      <c r="B430" s="20">
        <v>916</v>
      </c>
      <c r="C430" s="21">
        <v>1</v>
      </c>
      <c r="D430" s="21">
        <v>3</v>
      </c>
      <c r="E430" s="22" t="s">
        <v>552</v>
      </c>
      <c r="F430" s="9" t="s">
        <v>308</v>
      </c>
      <c r="G430" s="23">
        <v>332</v>
      </c>
      <c r="H430" s="23">
        <v>207.1</v>
      </c>
      <c r="I430" s="24">
        <v>0.62379518072289153</v>
      </c>
    </row>
    <row r="431" spans="1:9" s="10" customFormat="1">
      <c r="A431" s="13" t="s">
        <v>551</v>
      </c>
      <c r="B431" s="14">
        <v>917</v>
      </c>
      <c r="C431" s="15">
        <v>0</v>
      </c>
      <c r="D431" s="15">
        <v>0</v>
      </c>
      <c r="E431" s="16" t="s">
        <v>310</v>
      </c>
      <c r="F431" s="11" t="s">
        <v>310</v>
      </c>
      <c r="G431" s="17">
        <v>47331.4</v>
      </c>
      <c r="H431" s="17">
        <v>30823.9</v>
      </c>
      <c r="I431" s="18">
        <v>0.65123575469983985</v>
      </c>
    </row>
    <row r="432" spans="1:9" s="10" customFormat="1">
      <c r="A432" s="13" t="s">
        <v>329</v>
      </c>
      <c r="B432" s="14">
        <v>917</v>
      </c>
      <c r="C432" s="15">
        <v>1</v>
      </c>
      <c r="D432" s="15">
        <v>0</v>
      </c>
      <c r="E432" s="16" t="s">
        <v>310</v>
      </c>
      <c r="F432" s="11" t="s">
        <v>310</v>
      </c>
      <c r="G432" s="17">
        <v>38009.199999999997</v>
      </c>
      <c r="H432" s="17">
        <v>24695</v>
      </c>
      <c r="I432" s="18">
        <v>0.64971112257032515</v>
      </c>
    </row>
    <row r="433" spans="1:9" s="10" customFormat="1" ht="38.25">
      <c r="A433" s="13" t="s">
        <v>550</v>
      </c>
      <c r="B433" s="14">
        <v>917</v>
      </c>
      <c r="C433" s="15">
        <v>1</v>
      </c>
      <c r="D433" s="15">
        <v>2</v>
      </c>
      <c r="E433" s="16" t="s">
        <v>310</v>
      </c>
      <c r="F433" s="11" t="s">
        <v>310</v>
      </c>
      <c r="G433" s="17">
        <v>2476.6</v>
      </c>
      <c r="H433" s="17">
        <v>2020</v>
      </c>
      <c r="I433" s="18">
        <v>0.81563433739804569</v>
      </c>
    </row>
    <row r="434" spans="1:9" ht="25.5">
      <c r="A434" s="19" t="s">
        <v>327</v>
      </c>
      <c r="B434" s="20">
        <v>917</v>
      </c>
      <c r="C434" s="21">
        <v>1</v>
      </c>
      <c r="D434" s="21">
        <v>2</v>
      </c>
      <c r="E434" s="22" t="s">
        <v>326</v>
      </c>
      <c r="F434" s="9" t="s">
        <v>310</v>
      </c>
      <c r="G434" s="23">
        <v>2476.6</v>
      </c>
      <c r="H434" s="23">
        <v>2020</v>
      </c>
      <c r="I434" s="24">
        <v>0.81563433739804569</v>
      </c>
    </row>
    <row r="435" spans="1:9">
      <c r="A435" s="19" t="s">
        <v>549</v>
      </c>
      <c r="B435" s="20">
        <v>917</v>
      </c>
      <c r="C435" s="21">
        <v>1</v>
      </c>
      <c r="D435" s="21">
        <v>2</v>
      </c>
      <c r="E435" s="22" t="s">
        <v>548</v>
      </c>
      <c r="F435" s="9" t="s">
        <v>310</v>
      </c>
      <c r="G435" s="23">
        <v>2476.6</v>
      </c>
      <c r="H435" s="23">
        <v>2020</v>
      </c>
      <c r="I435" s="24">
        <v>0.81563433739804569</v>
      </c>
    </row>
    <row r="436" spans="1:9" ht="25.5">
      <c r="A436" s="19" t="s">
        <v>313</v>
      </c>
      <c r="B436" s="20">
        <v>917</v>
      </c>
      <c r="C436" s="21">
        <v>1</v>
      </c>
      <c r="D436" s="21">
        <v>2</v>
      </c>
      <c r="E436" s="22" t="s">
        <v>547</v>
      </c>
      <c r="F436" s="9" t="s">
        <v>310</v>
      </c>
      <c r="G436" s="23">
        <v>1576.6</v>
      </c>
      <c r="H436" s="23">
        <v>1142.9000000000001</v>
      </c>
      <c r="I436" s="24">
        <v>0.72491437270074854</v>
      </c>
    </row>
    <row r="437" spans="1:9" ht="63.75">
      <c r="A437" s="19" t="s">
        <v>309</v>
      </c>
      <c r="B437" s="20">
        <v>917</v>
      </c>
      <c r="C437" s="21">
        <v>1</v>
      </c>
      <c r="D437" s="21">
        <v>2</v>
      </c>
      <c r="E437" s="22" t="s">
        <v>547</v>
      </c>
      <c r="F437" s="9" t="s">
        <v>308</v>
      </c>
      <c r="G437" s="23">
        <v>1576.6</v>
      </c>
      <c r="H437" s="23">
        <v>1142.9000000000001</v>
      </c>
      <c r="I437" s="24">
        <v>0.72491437270074854</v>
      </c>
    </row>
    <row r="438" spans="1:9" ht="46.15" customHeight="1">
      <c r="A438" s="19" t="s">
        <v>311</v>
      </c>
      <c r="B438" s="20">
        <v>917</v>
      </c>
      <c r="C438" s="21">
        <v>1</v>
      </c>
      <c r="D438" s="21">
        <v>2</v>
      </c>
      <c r="E438" s="22" t="s">
        <v>546</v>
      </c>
      <c r="F438" s="9" t="s">
        <v>310</v>
      </c>
      <c r="G438" s="23">
        <v>900</v>
      </c>
      <c r="H438" s="23">
        <v>877.1</v>
      </c>
      <c r="I438" s="24">
        <v>0.97455555555555562</v>
      </c>
    </row>
    <row r="439" spans="1:9" ht="63.75">
      <c r="A439" s="19" t="s">
        <v>309</v>
      </c>
      <c r="B439" s="20">
        <v>917</v>
      </c>
      <c r="C439" s="21">
        <v>1</v>
      </c>
      <c r="D439" s="21">
        <v>2</v>
      </c>
      <c r="E439" s="22" t="s">
        <v>546</v>
      </c>
      <c r="F439" s="9" t="s">
        <v>308</v>
      </c>
      <c r="G439" s="23">
        <v>900</v>
      </c>
      <c r="H439" s="23">
        <v>877.1</v>
      </c>
      <c r="I439" s="24">
        <v>0.97455555555555562</v>
      </c>
    </row>
    <row r="440" spans="1:9" s="10" customFormat="1" ht="51">
      <c r="A440" s="13" t="s">
        <v>545</v>
      </c>
      <c r="B440" s="14">
        <v>917</v>
      </c>
      <c r="C440" s="15">
        <v>1</v>
      </c>
      <c r="D440" s="15">
        <v>4</v>
      </c>
      <c r="E440" s="16" t="s">
        <v>310</v>
      </c>
      <c r="F440" s="11" t="s">
        <v>310</v>
      </c>
      <c r="G440" s="17">
        <v>32298.799999999999</v>
      </c>
      <c r="H440" s="17">
        <v>20619.2</v>
      </c>
      <c r="I440" s="18">
        <v>0.63838904231736171</v>
      </c>
    </row>
    <row r="441" spans="1:9" ht="25.5">
      <c r="A441" s="19" t="s">
        <v>327</v>
      </c>
      <c r="B441" s="20">
        <v>917</v>
      </c>
      <c r="C441" s="21">
        <v>1</v>
      </c>
      <c r="D441" s="21">
        <v>4</v>
      </c>
      <c r="E441" s="22" t="s">
        <v>326</v>
      </c>
      <c r="F441" s="9" t="s">
        <v>310</v>
      </c>
      <c r="G441" s="23">
        <v>32296.400000000001</v>
      </c>
      <c r="H441" s="23">
        <v>20618</v>
      </c>
      <c r="I441" s="24">
        <v>0.63839932624069551</v>
      </c>
    </row>
    <row r="442" spans="1:9">
      <c r="A442" s="19" t="s">
        <v>325</v>
      </c>
      <c r="B442" s="20">
        <v>917</v>
      </c>
      <c r="C442" s="21">
        <v>1</v>
      </c>
      <c r="D442" s="21">
        <v>4</v>
      </c>
      <c r="E442" s="22" t="s">
        <v>324</v>
      </c>
      <c r="F442" s="9" t="s">
        <v>310</v>
      </c>
      <c r="G442" s="23">
        <v>32296.400000000001</v>
      </c>
      <c r="H442" s="23">
        <v>20618</v>
      </c>
      <c r="I442" s="24">
        <v>0.63839932624069551</v>
      </c>
    </row>
    <row r="443" spans="1:9" ht="25.5">
      <c r="A443" s="19" t="s">
        <v>313</v>
      </c>
      <c r="B443" s="20">
        <v>917</v>
      </c>
      <c r="C443" s="21">
        <v>1</v>
      </c>
      <c r="D443" s="21">
        <v>4</v>
      </c>
      <c r="E443" s="22" t="s">
        <v>318</v>
      </c>
      <c r="F443" s="9" t="s">
        <v>310</v>
      </c>
      <c r="G443" s="23">
        <v>22006.9</v>
      </c>
      <c r="H443" s="23">
        <v>12014.6</v>
      </c>
      <c r="I443" s="24">
        <v>0.54594695300110418</v>
      </c>
    </row>
    <row r="444" spans="1:9" ht="63.75">
      <c r="A444" s="19" t="s">
        <v>309</v>
      </c>
      <c r="B444" s="20">
        <v>917</v>
      </c>
      <c r="C444" s="21">
        <v>1</v>
      </c>
      <c r="D444" s="21">
        <v>4</v>
      </c>
      <c r="E444" s="22" t="s">
        <v>318</v>
      </c>
      <c r="F444" s="9" t="s">
        <v>308</v>
      </c>
      <c r="G444" s="23">
        <v>16912.900000000001</v>
      </c>
      <c r="H444" s="23">
        <v>10589</v>
      </c>
      <c r="I444" s="24">
        <v>0.62609014420944953</v>
      </c>
    </row>
    <row r="445" spans="1:9" ht="25.5">
      <c r="A445" s="19" t="s">
        <v>323</v>
      </c>
      <c r="B445" s="20">
        <v>917</v>
      </c>
      <c r="C445" s="21">
        <v>1</v>
      </c>
      <c r="D445" s="21">
        <v>4</v>
      </c>
      <c r="E445" s="22" t="s">
        <v>318</v>
      </c>
      <c r="F445" s="9" t="s">
        <v>322</v>
      </c>
      <c r="G445" s="23">
        <v>5082.6000000000004</v>
      </c>
      <c r="H445" s="23">
        <v>1419.9</v>
      </c>
      <c r="I445" s="24">
        <v>0.27936489198441744</v>
      </c>
    </row>
    <row r="446" spans="1:9">
      <c r="A446" s="19" t="s">
        <v>319</v>
      </c>
      <c r="B446" s="20">
        <v>917</v>
      </c>
      <c r="C446" s="21">
        <v>1</v>
      </c>
      <c r="D446" s="21">
        <v>4</v>
      </c>
      <c r="E446" s="22" t="s">
        <v>318</v>
      </c>
      <c r="F446" s="9" t="s">
        <v>317</v>
      </c>
      <c r="G446" s="23">
        <v>11.4</v>
      </c>
      <c r="H446" s="23">
        <v>5.7</v>
      </c>
      <c r="I446" s="24">
        <v>0.5</v>
      </c>
    </row>
    <row r="447" spans="1:9" ht="38.25">
      <c r="A447" s="19" t="s">
        <v>311</v>
      </c>
      <c r="B447" s="20">
        <v>917</v>
      </c>
      <c r="C447" s="21">
        <v>1</v>
      </c>
      <c r="D447" s="21">
        <v>4</v>
      </c>
      <c r="E447" s="22" t="s">
        <v>316</v>
      </c>
      <c r="F447" s="9" t="s">
        <v>310</v>
      </c>
      <c r="G447" s="23">
        <v>10289.5</v>
      </c>
      <c r="H447" s="23">
        <v>8603.4</v>
      </c>
      <c r="I447" s="24">
        <v>0.83613392293114341</v>
      </c>
    </row>
    <row r="448" spans="1:9" ht="63.75">
      <c r="A448" s="19" t="s">
        <v>309</v>
      </c>
      <c r="B448" s="20">
        <v>917</v>
      </c>
      <c r="C448" s="21">
        <v>1</v>
      </c>
      <c r="D448" s="21">
        <v>4</v>
      </c>
      <c r="E448" s="22" t="s">
        <v>316</v>
      </c>
      <c r="F448" s="9" t="s">
        <v>308</v>
      </c>
      <c r="G448" s="23">
        <v>9880.6</v>
      </c>
      <c r="H448" s="23">
        <v>8457.7000000000007</v>
      </c>
      <c r="I448" s="24">
        <v>0.85599052689107957</v>
      </c>
    </row>
    <row r="449" spans="1:9" ht="25.5">
      <c r="A449" s="19" t="s">
        <v>323</v>
      </c>
      <c r="B449" s="20">
        <v>917</v>
      </c>
      <c r="C449" s="21">
        <v>1</v>
      </c>
      <c r="D449" s="21">
        <v>4</v>
      </c>
      <c r="E449" s="22" t="s">
        <v>316</v>
      </c>
      <c r="F449" s="9" t="s">
        <v>322</v>
      </c>
      <c r="G449" s="23">
        <v>408.9</v>
      </c>
      <c r="H449" s="23">
        <v>145.69999999999999</v>
      </c>
      <c r="I449" s="24">
        <v>0.35632183908045978</v>
      </c>
    </row>
    <row r="450" spans="1:9" ht="51">
      <c r="A450" s="19" t="s">
        <v>544</v>
      </c>
      <c r="B450" s="20">
        <v>917</v>
      </c>
      <c r="C450" s="21">
        <v>1</v>
      </c>
      <c r="D450" s="21">
        <v>4</v>
      </c>
      <c r="E450" s="22" t="s">
        <v>543</v>
      </c>
      <c r="F450" s="9" t="s">
        <v>310</v>
      </c>
      <c r="G450" s="23">
        <v>2.4</v>
      </c>
      <c r="H450" s="23">
        <v>1.2</v>
      </c>
      <c r="I450" s="24">
        <v>0.5</v>
      </c>
    </row>
    <row r="451" spans="1:9" ht="76.5">
      <c r="A451" s="19" t="s">
        <v>542</v>
      </c>
      <c r="B451" s="20">
        <v>917</v>
      </c>
      <c r="C451" s="21">
        <v>1</v>
      </c>
      <c r="D451" s="21">
        <v>4</v>
      </c>
      <c r="E451" s="22" t="s">
        <v>541</v>
      </c>
      <c r="F451" s="9" t="s">
        <v>310</v>
      </c>
      <c r="G451" s="23">
        <v>2.4</v>
      </c>
      <c r="H451" s="23">
        <v>1.2</v>
      </c>
      <c r="I451" s="24">
        <v>0.5</v>
      </c>
    </row>
    <row r="452" spans="1:9" ht="51">
      <c r="A452" s="19" t="s">
        <v>540</v>
      </c>
      <c r="B452" s="20">
        <v>917</v>
      </c>
      <c r="C452" s="21">
        <v>1</v>
      </c>
      <c r="D452" s="21">
        <v>4</v>
      </c>
      <c r="E452" s="22" t="s">
        <v>539</v>
      </c>
      <c r="F452" s="9" t="s">
        <v>310</v>
      </c>
      <c r="G452" s="23">
        <v>2.4</v>
      </c>
      <c r="H452" s="23">
        <v>1.2</v>
      </c>
      <c r="I452" s="24">
        <v>0.5</v>
      </c>
    </row>
    <row r="453" spans="1:9" ht="25.5">
      <c r="A453" s="19" t="s">
        <v>323</v>
      </c>
      <c r="B453" s="20">
        <v>917</v>
      </c>
      <c r="C453" s="21">
        <v>1</v>
      </c>
      <c r="D453" s="21">
        <v>4</v>
      </c>
      <c r="E453" s="22" t="s">
        <v>539</v>
      </c>
      <c r="F453" s="9" t="s">
        <v>322</v>
      </c>
      <c r="G453" s="23">
        <v>2.4</v>
      </c>
      <c r="H453" s="23">
        <v>1.2</v>
      </c>
      <c r="I453" s="24">
        <v>0.5</v>
      </c>
    </row>
    <row r="454" spans="1:9" s="10" customFormat="1">
      <c r="A454" s="13" t="s">
        <v>538</v>
      </c>
      <c r="B454" s="14">
        <v>917</v>
      </c>
      <c r="C454" s="15">
        <v>1</v>
      </c>
      <c r="D454" s="15">
        <v>5</v>
      </c>
      <c r="E454" s="16" t="s">
        <v>310</v>
      </c>
      <c r="F454" s="11" t="s">
        <v>310</v>
      </c>
      <c r="G454" s="17">
        <v>3.8</v>
      </c>
      <c r="H454" s="17">
        <v>0</v>
      </c>
      <c r="I454" s="18">
        <v>0</v>
      </c>
    </row>
    <row r="455" spans="1:9" ht="25.5">
      <c r="A455" s="19" t="s">
        <v>537</v>
      </c>
      <c r="B455" s="20">
        <v>917</v>
      </c>
      <c r="C455" s="21">
        <v>1</v>
      </c>
      <c r="D455" s="21">
        <v>5</v>
      </c>
      <c r="E455" s="22" t="s">
        <v>536</v>
      </c>
      <c r="F455" s="9" t="s">
        <v>310</v>
      </c>
      <c r="G455" s="23">
        <v>3.8</v>
      </c>
      <c r="H455" s="23">
        <v>0</v>
      </c>
      <c r="I455" s="24">
        <v>0</v>
      </c>
    </row>
    <row r="456" spans="1:9" ht="51">
      <c r="A456" s="19" t="s">
        <v>535</v>
      </c>
      <c r="B456" s="20">
        <v>917</v>
      </c>
      <c r="C456" s="21">
        <v>1</v>
      </c>
      <c r="D456" s="21">
        <v>5</v>
      </c>
      <c r="E456" s="22" t="s">
        <v>534</v>
      </c>
      <c r="F456" s="9" t="s">
        <v>310</v>
      </c>
      <c r="G456" s="23">
        <v>3.8</v>
      </c>
      <c r="H456" s="23">
        <v>0</v>
      </c>
      <c r="I456" s="24">
        <v>0</v>
      </c>
    </row>
    <row r="457" spans="1:9" ht="25.5">
      <c r="A457" s="19" t="s">
        <v>323</v>
      </c>
      <c r="B457" s="20">
        <v>917</v>
      </c>
      <c r="C457" s="21">
        <v>1</v>
      </c>
      <c r="D457" s="21">
        <v>5</v>
      </c>
      <c r="E457" s="22" t="s">
        <v>534</v>
      </c>
      <c r="F457" s="9" t="s">
        <v>322</v>
      </c>
      <c r="G457" s="23">
        <v>3.8</v>
      </c>
      <c r="H457" s="23">
        <v>0</v>
      </c>
      <c r="I457" s="24">
        <v>0</v>
      </c>
    </row>
    <row r="458" spans="1:9" s="10" customFormat="1">
      <c r="A458" s="13" t="s">
        <v>532</v>
      </c>
      <c r="B458" s="14">
        <v>917</v>
      </c>
      <c r="C458" s="15">
        <v>1</v>
      </c>
      <c r="D458" s="15">
        <v>11</v>
      </c>
      <c r="E458" s="16" t="s">
        <v>310</v>
      </c>
      <c r="F458" s="11" t="s">
        <v>310</v>
      </c>
      <c r="G458" s="17">
        <v>300</v>
      </c>
      <c r="H458" s="17">
        <v>0</v>
      </c>
      <c r="I458" s="18">
        <v>0</v>
      </c>
    </row>
    <row r="459" spans="1:9">
      <c r="A459" s="19" t="s">
        <v>532</v>
      </c>
      <c r="B459" s="20">
        <v>917</v>
      </c>
      <c r="C459" s="21">
        <v>1</v>
      </c>
      <c r="D459" s="21">
        <v>11</v>
      </c>
      <c r="E459" s="22" t="s">
        <v>531</v>
      </c>
      <c r="F459" s="9" t="s">
        <v>310</v>
      </c>
      <c r="G459" s="23">
        <v>300</v>
      </c>
      <c r="H459" s="23">
        <v>0</v>
      </c>
      <c r="I459" s="24">
        <v>0</v>
      </c>
    </row>
    <row r="460" spans="1:9">
      <c r="A460" s="19" t="s">
        <v>530</v>
      </c>
      <c r="B460" s="20">
        <v>917</v>
      </c>
      <c r="C460" s="21">
        <v>1</v>
      </c>
      <c r="D460" s="21">
        <v>11</v>
      </c>
      <c r="E460" s="22" t="s">
        <v>529</v>
      </c>
      <c r="F460" s="9" t="s">
        <v>310</v>
      </c>
      <c r="G460" s="23">
        <v>300</v>
      </c>
      <c r="H460" s="23">
        <v>0</v>
      </c>
      <c r="I460" s="24">
        <v>0</v>
      </c>
    </row>
    <row r="461" spans="1:9" ht="25.5">
      <c r="A461" s="19" t="s">
        <v>528</v>
      </c>
      <c r="B461" s="20">
        <v>917</v>
      </c>
      <c r="C461" s="21">
        <v>1</v>
      </c>
      <c r="D461" s="21">
        <v>11</v>
      </c>
      <c r="E461" s="22" t="s">
        <v>527</v>
      </c>
      <c r="F461" s="9" t="s">
        <v>310</v>
      </c>
      <c r="G461" s="23">
        <v>300</v>
      </c>
      <c r="H461" s="23">
        <v>0</v>
      </c>
      <c r="I461" s="24">
        <v>0</v>
      </c>
    </row>
    <row r="462" spans="1:9">
      <c r="A462" s="19" t="s">
        <v>319</v>
      </c>
      <c r="B462" s="20">
        <v>917</v>
      </c>
      <c r="C462" s="21">
        <v>1</v>
      </c>
      <c r="D462" s="21">
        <v>11</v>
      </c>
      <c r="E462" s="22" t="s">
        <v>527</v>
      </c>
      <c r="F462" s="9" t="s">
        <v>317</v>
      </c>
      <c r="G462" s="23">
        <v>300</v>
      </c>
      <c r="H462" s="23">
        <v>0</v>
      </c>
      <c r="I462" s="24">
        <v>0</v>
      </c>
    </row>
    <row r="463" spans="1:9" s="10" customFormat="1">
      <c r="A463" s="13" t="s">
        <v>526</v>
      </c>
      <c r="B463" s="14">
        <v>917</v>
      </c>
      <c r="C463" s="15">
        <v>1</v>
      </c>
      <c r="D463" s="15">
        <v>13</v>
      </c>
      <c r="E463" s="16" t="s">
        <v>310</v>
      </c>
      <c r="F463" s="11" t="s">
        <v>310</v>
      </c>
      <c r="G463" s="17">
        <v>2930</v>
      </c>
      <c r="H463" s="17">
        <v>2055.6999999999998</v>
      </c>
      <c r="I463" s="18">
        <v>0.70160409556313985</v>
      </c>
    </row>
    <row r="464" spans="1:9" ht="25.5">
      <c r="A464" s="19" t="s">
        <v>327</v>
      </c>
      <c r="B464" s="20">
        <v>917</v>
      </c>
      <c r="C464" s="21">
        <v>1</v>
      </c>
      <c r="D464" s="21">
        <v>13</v>
      </c>
      <c r="E464" s="22" t="s">
        <v>326</v>
      </c>
      <c r="F464" s="9" t="s">
        <v>310</v>
      </c>
      <c r="G464" s="23">
        <v>2765.9</v>
      </c>
      <c r="H464" s="23">
        <v>1967.9</v>
      </c>
      <c r="I464" s="24">
        <v>0.71148631548501395</v>
      </c>
    </row>
    <row r="465" spans="1:9" ht="25.5">
      <c r="A465" s="19" t="s">
        <v>346</v>
      </c>
      <c r="B465" s="20">
        <v>917</v>
      </c>
      <c r="C465" s="21">
        <v>1</v>
      </c>
      <c r="D465" s="21">
        <v>13</v>
      </c>
      <c r="E465" s="22" t="s">
        <v>345</v>
      </c>
      <c r="F465" s="9" t="s">
        <v>310</v>
      </c>
      <c r="G465" s="23">
        <v>2765.9</v>
      </c>
      <c r="H465" s="23">
        <v>1967.9</v>
      </c>
      <c r="I465" s="24">
        <v>0.71148631548501395</v>
      </c>
    </row>
    <row r="466" spans="1:9" ht="51">
      <c r="A466" s="19" t="s">
        <v>525</v>
      </c>
      <c r="B466" s="20">
        <v>917</v>
      </c>
      <c r="C466" s="21">
        <v>1</v>
      </c>
      <c r="D466" s="21">
        <v>13</v>
      </c>
      <c r="E466" s="22" t="s">
        <v>524</v>
      </c>
      <c r="F466" s="9" t="s">
        <v>310</v>
      </c>
      <c r="G466" s="23">
        <v>1102.3</v>
      </c>
      <c r="H466" s="23">
        <v>829.4</v>
      </c>
      <c r="I466" s="24">
        <v>0.75242674408055887</v>
      </c>
    </row>
    <row r="467" spans="1:9" ht="63.75">
      <c r="A467" s="19" t="s">
        <v>309</v>
      </c>
      <c r="B467" s="20">
        <v>917</v>
      </c>
      <c r="C467" s="21">
        <v>1</v>
      </c>
      <c r="D467" s="21">
        <v>13</v>
      </c>
      <c r="E467" s="22" t="s">
        <v>524</v>
      </c>
      <c r="F467" s="9" t="s">
        <v>308</v>
      </c>
      <c r="G467" s="23">
        <v>908.7</v>
      </c>
      <c r="H467" s="23">
        <v>760.5</v>
      </c>
      <c r="I467" s="24">
        <v>0.83690987124463512</v>
      </c>
    </row>
    <row r="468" spans="1:9" ht="25.5">
      <c r="A468" s="19" t="s">
        <v>323</v>
      </c>
      <c r="B468" s="20">
        <v>917</v>
      </c>
      <c r="C468" s="21">
        <v>1</v>
      </c>
      <c r="D468" s="21">
        <v>13</v>
      </c>
      <c r="E468" s="22" t="s">
        <v>524</v>
      </c>
      <c r="F468" s="9" t="s">
        <v>322</v>
      </c>
      <c r="G468" s="23">
        <v>193.6</v>
      </c>
      <c r="H468" s="23">
        <v>68.900000000000006</v>
      </c>
      <c r="I468" s="24">
        <v>0.35588842975206614</v>
      </c>
    </row>
    <row r="469" spans="1:9" ht="25.5">
      <c r="A469" s="19" t="s">
        <v>523</v>
      </c>
      <c r="B469" s="20">
        <v>917</v>
      </c>
      <c r="C469" s="21">
        <v>1</v>
      </c>
      <c r="D469" s="21">
        <v>13</v>
      </c>
      <c r="E469" s="22" t="s">
        <v>522</v>
      </c>
      <c r="F469" s="9" t="s">
        <v>310</v>
      </c>
      <c r="G469" s="23">
        <v>605.20000000000005</v>
      </c>
      <c r="H469" s="23">
        <v>445</v>
      </c>
      <c r="I469" s="24">
        <v>0.73529411764705876</v>
      </c>
    </row>
    <row r="470" spans="1:9" ht="63.75">
      <c r="A470" s="19" t="s">
        <v>309</v>
      </c>
      <c r="B470" s="20">
        <v>917</v>
      </c>
      <c r="C470" s="21">
        <v>1</v>
      </c>
      <c r="D470" s="21">
        <v>13</v>
      </c>
      <c r="E470" s="22" t="s">
        <v>522</v>
      </c>
      <c r="F470" s="9" t="s">
        <v>308</v>
      </c>
      <c r="G470" s="23">
        <v>556.79999999999995</v>
      </c>
      <c r="H470" s="23">
        <v>424.8</v>
      </c>
      <c r="I470" s="24">
        <v>0.76293103448275867</v>
      </c>
    </row>
    <row r="471" spans="1:9" ht="25.5">
      <c r="A471" s="19" t="s">
        <v>323</v>
      </c>
      <c r="B471" s="20">
        <v>917</v>
      </c>
      <c r="C471" s="21">
        <v>1</v>
      </c>
      <c r="D471" s="21">
        <v>13</v>
      </c>
      <c r="E471" s="22" t="s">
        <v>522</v>
      </c>
      <c r="F471" s="9" t="s">
        <v>322</v>
      </c>
      <c r="G471" s="23">
        <v>48.4</v>
      </c>
      <c r="H471" s="23">
        <v>20.2</v>
      </c>
      <c r="I471" s="24">
        <v>0.41735537190082644</v>
      </c>
    </row>
    <row r="472" spans="1:9" ht="51">
      <c r="A472" s="19" t="s">
        <v>521</v>
      </c>
      <c r="B472" s="20">
        <v>917</v>
      </c>
      <c r="C472" s="21">
        <v>1</v>
      </c>
      <c r="D472" s="21">
        <v>13</v>
      </c>
      <c r="E472" s="22" t="s">
        <v>520</v>
      </c>
      <c r="F472" s="9" t="s">
        <v>310</v>
      </c>
      <c r="G472" s="23">
        <v>452.5</v>
      </c>
      <c r="H472" s="23">
        <v>237.9</v>
      </c>
      <c r="I472" s="24">
        <v>0.52574585635359117</v>
      </c>
    </row>
    <row r="473" spans="1:9" ht="63.75">
      <c r="A473" s="19" t="s">
        <v>309</v>
      </c>
      <c r="B473" s="20">
        <v>917</v>
      </c>
      <c r="C473" s="21">
        <v>1</v>
      </c>
      <c r="D473" s="21">
        <v>13</v>
      </c>
      <c r="E473" s="22" t="s">
        <v>520</v>
      </c>
      <c r="F473" s="9" t="s">
        <v>308</v>
      </c>
      <c r="G473" s="23">
        <v>393.5</v>
      </c>
      <c r="H473" s="23">
        <v>213.9</v>
      </c>
      <c r="I473" s="24">
        <v>0.54358322744599752</v>
      </c>
    </row>
    <row r="474" spans="1:9" ht="25.5">
      <c r="A474" s="19" t="s">
        <v>323</v>
      </c>
      <c r="B474" s="20">
        <v>917</v>
      </c>
      <c r="C474" s="21">
        <v>1</v>
      </c>
      <c r="D474" s="21">
        <v>13</v>
      </c>
      <c r="E474" s="22" t="s">
        <v>520</v>
      </c>
      <c r="F474" s="9" t="s">
        <v>322</v>
      </c>
      <c r="G474" s="23">
        <v>59</v>
      </c>
      <c r="H474" s="23">
        <v>24</v>
      </c>
      <c r="I474" s="24">
        <v>0.40677966101694918</v>
      </c>
    </row>
    <row r="475" spans="1:9" ht="51">
      <c r="A475" s="19" t="s">
        <v>519</v>
      </c>
      <c r="B475" s="20">
        <v>917</v>
      </c>
      <c r="C475" s="21">
        <v>1</v>
      </c>
      <c r="D475" s="21">
        <v>13</v>
      </c>
      <c r="E475" s="22" t="s">
        <v>518</v>
      </c>
      <c r="F475" s="9" t="s">
        <v>310</v>
      </c>
      <c r="G475" s="23">
        <v>605.20000000000005</v>
      </c>
      <c r="H475" s="23">
        <v>455.6</v>
      </c>
      <c r="I475" s="24">
        <v>0.7528089887640449</v>
      </c>
    </row>
    <row r="476" spans="1:9" ht="63.75">
      <c r="A476" s="19" t="s">
        <v>309</v>
      </c>
      <c r="B476" s="20">
        <v>917</v>
      </c>
      <c r="C476" s="21">
        <v>1</v>
      </c>
      <c r="D476" s="21">
        <v>13</v>
      </c>
      <c r="E476" s="22" t="s">
        <v>518</v>
      </c>
      <c r="F476" s="9" t="s">
        <v>308</v>
      </c>
      <c r="G476" s="23">
        <v>560</v>
      </c>
      <c r="H476" s="23">
        <v>455.6</v>
      </c>
      <c r="I476" s="24">
        <v>0.81357142857142861</v>
      </c>
    </row>
    <row r="477" spans="1:9" ht="25.5">
      <c r="A477" s="19" t="s">
        <v>323</v>
      </c>
      <c r="B477" s="20">
        <v>917</v>
      </c>
      <c r="C477" s="21">
        <v>1</v>
      </c>
      <c r="D477" s="21">
        <v>13</v>
      </c>
      <c r="E477" s="22" t="s">
        <v>518</v>
      </c>
      <c r="F477" s="9" t="s">
        <v>322</v>
      </c>
      <c r="G477" s="23">
        <v>45.2</v>
      </c>
      <c r="H477" s="23">
        <v>0</v>
      </c>
      <c r="I477" s="24">
        <v>0</v>
      </c>
    </row>
    <row r="478" spans="1:9" ht="89.25">
      <c r="A478" s="19" t="s">
        <v>517</v>
      </c>
      <c r="B478" s="20">
        <v>917</v>
      </c>
      <c r="C478" s="21">
        <v>1</v>
      </c>
      <c r="D478" s="21">
        <v>13</v>
      </c>
      <c r="E478" s="22" t="s">
        <v>516</v>
      </c>
      <c r="F478" s="9" t="s">
        <v>310</v>
      </c>
      <c r="G478" s="23">
        <v>0.7</v>
      </c>
      <c r="H478" s="23">
        <v>0</v>
      </c>
      <c r="I478" s="24">
        <v>0</v>
      </c>
    </row>
    <row r="479" spans="1:9" ht="25.5">
      <c r="A479" s="19" t="s">
        <v>323</v>
      </c>
      <c r="B479" s="20">
        <v>917</v>
      </c>
      <c r="C479" s="21">
        <v>1</v>
      </c>
      <c r="D479" s="21">
        <v>13</v>
      </c>
      <c r="E479" s="22" t="s">
        <v>516</v>
      </c>
      <c r="F479" s="9" t="s">
        <v>322</v>
      </c>
      <c r="G479" s="23">
        <v>0.7</v>
      </c>
      <c r="H479" s="23">
        <v>0</v>
      </c>
      <c r="I479" s="24">
        <v>0</v>
      </c>
    </row>
    <row r="480" spans="1:9" ht="25.5">
      <c r="A480" s="19" t="s">
        <v>415</v>
      </c>
      <c r="B480" s="20">
        <v>917</v>
      </c>
      <c r="C480" s="21">
        <v>1</v>
      </c>
      <c r="D480" s="21">
        <v>13</v>
      </c>
      <c r="E480" s="22" t="s">
        <v>414</v>
      </c>
      <c r="F480" s="9" t="s">
        <v>310</v>
      </c>
      <c r="G480" s="23">
        <v>88.1</v>
      </c>
      <c r="H480" s="23">
        <v>87.8</v>
      </c>
      <c r="I480" s="24">
        <v>0.99659477866061297</v>
      </c>
    </row>
    <row r="481" spans="1:9" ht="25.5">
      <c r="A481" s="19" t="s">
        <v>413</v>
      </c>
      <c r="B481" s="20">
        <v>917</v>
      </c>
      <c r="C481" s="21">
        <v>1</v>
      </c>
      <c r="D481" s="21">
        <v>13</v>
      </c>
      <c r="E481" s="22" t="s">
        <v>412</v>
      </c>
      <c r="F481" s="9" t="s">
        <v>310</v>
      </c>
      <c r="G481" s="23">
        <v>88.1</v>
      </c>
      <c r="H481" s="23">
        <v>87.8</v>
      </c>
      <c r="I481" s="24">
        <v>0.99659477866061297</v>
      </c>
    </row>
    <row r="482" spans="1:9" ht="25.5">
      <c r="A482" s="19" t="s">
        <v>515</v>
      </c>
      <c r="B482" s="20">
        <v>917</v>
      </c>
      <c r="C482" s="21">
        <v>1</v>
      </c>
      <c r="D482" s="21">
        <v>13</v>
      </c>
      <c r="E482" s="22" t="s">
        <v>514</v>
      </c>
      <c r="F482" s="9" t="s">
        <v>310</v>
      </c>
      <c r="G482" s="23">
        <v>88.1</v>
      </c>
      <c r="H482" s="23">
        <v>87.8</v>
      </c>
      <c r="I482" s="24">
        <v>0.99659477866061297</v>
      </c>
    </row>
    <row r="483" spans="1:9">
      <c r="A483" s="19" t="s">
        <v>319</v>
      </c>
      <c r="B483" s="20">
        <v>917</v>
      </c>
      <c r="C483" s="21">
        <v>1</v>
      </c>
      <c r="D483" s="21">
        <v>13</v>
      </c>
      <c r="E483" s="22" t="s">
        <v>514</v>
      </c>
      <c r="F483" s="9" t="s">
        <v>317</v>
      </c>
      <c r="G483" s="23">
        <v>88.1</v>
      </c>
      <c r="H483" s="23">
        <v>87.8</v>
      </c>
      <c r="I483" s="24">
        <v>0.99659477866061297</v>
      </c>
    </row>
    <row r="484" spans="1:9" ht="38.25">
      <c r="A484" s="19" t="s">
        <v>513</v>
      </c>
      <c r="B484" s="20">
        <v>917</v>
      </c>
      <c r="C484" s="21">
        <v>1</v>
      </c>
      <c r="D484" s="21">
        <v>13</v>
      </c>
      <c r="E484" s="22" t="s">
        <v>512</v>
      </c>
      <c r="F484" s="9" t="s">
        <v>310</v>
      </c>
      <c r="G484" s="23">
        <v>21</v>
      </c>
      <c r="H484" s="23">
        <v>0</v>
      </c>
      <c r="I484" s="24">
        <v>0</v>
      </c>
    </row>
    <row r="485" spans="1:9" ht="25.5">
      <c r="A485" s="19" t="s">
        <v>511</v>
      </c>
      <c r="B485" s="20">
        <v>917</v>
      </c>
      <c r="C485" s="21">
        <v>1</v>
      </c>
      <c r="D485" s="21">
        <v>13</v>
      </c>
      <c r="E485" s="22" t="s">
        <v>510</v>
      </c>
      <c r="F485" s="9" t="s">
        <v>310</v>
      </c>
      <c r="G485" s="23">
        <v>21</v>
      </c>
      <c r="H485" s="23">
        <v>0</v>
      </c>
      <c r="I485" s="24">
        <v>0</v>
      </c>
    </row>
    <row r="486" spans="1:9" ht="25.5">
      <c r="A486" s="19" t="s">
        <v>509</v>
      </c>
      <c r="B486" s="20">
        <v>917</v>
      </c>
      <c r="C486" s="21">
        <v>1</v>
      </c>
      <c r="D486" s="21">
        <v>13</v>
      </c>
      <c r="E486" s="22" t="s">
        <v>508</v>
      </c>
      <c r="F486" s="9" t="s">
        <v>310</v>
      </c>
      <c r="G486" s="23">
        <v>21</v>
      </c>
      <c r="H486" s="23">
        <v>0</v>
      </c>
      <c r="I486" s="24">
        <v>0</v>
      </c>
    </row>
    <row r="487" spans="1:9" ht="25.5">
      <c r="A487" s="19" t="s">
        <v>323</v>
      </c>
      <c r="B487" s="20">
        <v>917</v>
      </c>
      <c r="C487" s="21">
        <v>1</v>
      </c>
      <c r="D487" s="21">
        <v>13</v>
      </c>
      <c r="E487" s="22" t="s">
        <v>508</v>
      </c>
      <c r="F487" s="9" t="s">
        <v>322</v>
      </c>
      <c r="G487" s="23">
        <v>21</v>
      </c>
      <c r="H487" s="23">
        <v>0</v>
      </c>
      <c r="I487" s="24">
        <v>0</v>
      </c>
    </row>
    <row r="488" spans="1:9" ht="38.25">
      <c r="A488" s="19" t="s">
        <v>507</v>
      </c>
      <c r="B488" s="20">
        <v>917</v>
      </c>
      <c r="C488" s="21">
        <v>1</v>
      </c>
      <c r="D488" s="21">
        <v>13</v>
      </c>
      <c r="E488" s="22" t="s">
        <v>506</v>
      </c>
      <c r="F488" s="9" t="s">
        <v>310</v>
      </c>
      <c r="G488" s="23">
        <v>40</v>
      </c>
      <c r="H488" s="23">
        <v>0</v>
      </c>
      <c r="I488" s="24">
        <v>0</v>
      </c>
    </row>
    <row r="489" spans="1:9" ht="89.25">
      <c r="A489" s="19" t="s">
        <v>505</v>
      </c>
      <c r="B489" s="20">
        <v>917</v>
      </c>
      <c r="C489" s="21">
        <v>1</v>
      </c>
      <c r="D489" s="21">
        <v>13</v>
      </c>
      <c r="E489" s="22" t="s">
        <v>504</v>
      </c>
      <c r="F489" s="9" t="s">
        <v>310</v>
      </c>
      <c r="G489" s="23">
        <v>40</v>
      </c>
      <c r="H489" s="23">
        <v>0</v>
      </c>
      <c r="I489" s="24">
        <v>0</v>
      </c>
    </row>
    <row r="490" spans="1:9" ht="63.75">
      <c r="A490" s="19" t="s">
        <v>503</v>
      </c>
      <c r="B490" s="20">
        <v>917</v>
      </c>
      <c r="C490" s="21">
        <v>1</v>
      </c>
      <c r="D490" s="21">
        <v>13</v>
      </c>
      <c r="E490" s="22" t="s">
        <v>502</v>
      </c>
      <c r="F490" s="9" t="s">
        <v>310</v>
      </c>
      <c r="G490" s="23">
        <v>25</v>
      </c>
      <c r="H490" s="23">
        <v>0</v>
      </c>
      <c r="I490" s="24">
        <v>0</v>
      </c>
    </row>
    <row r="491" spans="1:9" ht="25.5">
      <c r="A491" s="19" t="s">
        <v>323</v>
      </c>
      <c r="B491" s="20">
        <v>917</v>
      </c>
      <c r="C491" s="21">
        <v>1</v>
      </c>
      <c r="D491" s="21">
        <v>13</v>
      </c>
      <c r="E491" s="22" t="s">
        <v>502</v>
      </c>
      <c r="F491" s="9" t="s">
        <v>322</v>
      </c>
      <c r="G491" s="23">
        <v>25</v>
      </c>
      <c r="H491" s="23">
        <v>0</v>
      </c>
      <c r="I491" s="24">
        <v>0</v>
      </c>
    </row>
    <row r="492" spans="1:9" ht="51">
      <c r="A492" s="19" t="s">
        <v>501</v>
      </c>
      <c r="B492" s="20">
        <v>917</v>
      </c>
      <c r="C492" s="21">
        <v>1</v>
      </c>
      <c r="D492" s="21">
        <v>13</v>
      </c>
      <c r="E492" s="22" t="s">
        <v>500</v>
      </c>
      <c r="F492" s="9" t="s">
        <v>310</v>
      </c>
      <c r="G492" s="23">
        <v>10</v>
      </c>
      <c r="H492" s="23">
        <v>0</v>
      </c>
      <c r="I492" s="24">
        <v>0</v>
      </c>
    </row>
    <row r="493" spans="1:9" ht="25.5">
      <c r="A493" s="19" t="s">
        <v>323</v>
      </c>
      <c r="B493" s="20">
        <v>917</v>
      </c>
      <c r="C493" s="21">
        <v>1</v>
      </c>
      <c r="D493" s="21">
        <v>13</v>
      </c>
      <c r="E493" s="22" t="s">
        <v>500</v>
      </c>
      <c r="F493" s="9" t="s">
        <v>322</v>
      </c>
      <c r="G493" s="23">
        <v>10</v>
      </c>
      <c r="H493" s="23">
        <v>0</v>
      </c>
      <c r="I493" s="24">
        <v>0</v>
      </c>
    </row>
    <row r="494" spans="1:9" ht="51">
      <c r="A494" s="19" t="s">
        <v>499</v>
      </c>
      <c r="B494" s="20">
        <v>917</v>
      </c>
      <c r="C494" s="21">
        <v>1</v>
      </c>
      <c r="D494" s="21">
        <v>13</v>
      </c>
      <c r="E494" s="22" t="s">
        <v>498</v>
      </c>
      <c r="F494" s="9" t="s">
        <v>310</v>
      </c>
      <c r="G494" s="23">
        <v>5</v>
      </c>
      <c r="H494" s="23">
        <v>0</v>
      </c>
      <c r="I494" s="24">
        <v>0</v>
      </c>
    </row>
    <row r="495" spans="1:9" ht="25.5">
      <c r="A495" s="19" t="s">
        <v>323</v>
      </c>
      <c r="B495" s="20">
        <v>917</v>
      </c>
      <c r="C495" s="21">
        <v>1</v>
      </c>
      <c r="D495" s="21">
        <v>13</v>
      </c>
      <c r="E495" s="22" t="s">
        <v>498</v>
      </c>
      <c r="F495" s="9" t="s">
        <v>322</v>
      </c>
      <c r="G495" s="23">
        <v>5</v>
      </c>
      <c r="H495" s="23">
        <v>0</v>
      </c>
      <c r="I495" s="24">
        <v>0</v>
      </c>
    </row>
    <row r="496" spans="1:9" ht="38.25">
      <c r="A496" s="19" t="s">
        <v>497</v>
      </c>
      <c r="B496" s="20">
        <v>917</v>
      </c>
      <c r="C496" s="21">
        <v>1</v>
      </c>
      <c r="D496" s="21">
        <v>13</v>
      </c>
      <c r="E496" s="22" t="s">
        <v>496</v>
      </c>
      <c r="F496" s="9" t="s">
        <v>310</v>
      </c>
      <c r="G496" s="23">
        <v>15</v>
      </c>
      <c r="H496" s="23">
        <v>0</v>
      </c>
      <c r="I496" s="24">
        <v>0</v>
      </c>
    </row>
    <row r="497" spans="1:9" ht="140.25">
      <c r="A497" s="19" t="s">
        <v>495</v>
      </c>
      <c r="B497" s="20">
        <v>917</v>
      </c>
      <c r="C497" s="21">
        <v>1</v>
      </c>
      <c r="D497" s="21">
        <v>13</v>
      </c>
      <c r="E497" s="22" t="s">
        <v>494</v>
      </c>
      <c r="F497" s="9" t="s">
        <v>310</v>
      </c>
      <c r="G497" s="23">
        <v>15</v>
      </c>
      <c r="H497" s="23">
        <v>0</v>
      </c>
      <c r="I497" s="24">
        <v>0</v>
      </c>
    </row>
    <row r="498" spans="1:9" ht="25.5">
      <c r="A498" s="19" t="s">
        <v>493</v>
      </c>
      <c r="B498" s="20">
        <v>917</v>
      </c>
      <c r="C498" s="21">
        <v>1</v>
      </c>
      <c r="D498" s="21">
        <v>13</v>
      </c>
      <c r="E498" s="22" t="s">
        <v>492</v>
      </c>
      <c r="F498" s="9" t="s">
        <v>310</v>
      </c>
      <c r="G498" s="23">
        <v>15</v>
      </c>
      <c r="H498" s="23">
        <v>0</v>
      </c>
      <c r="I498" s="24">
        <v>0</v>
      </c>
    </row>
    <row r="499" spans="1:9" ht="25.5">
      <c r="A499" s="19" t="s">
        <v>323</v>
      </c>
      <c r="B499" s="20">
        <v>917</v>
      </c>
      <c r="C499" s="21">
        <v>1</v>
      </c>
      <c r="D499" s="21">
        <v>13</v>
      </c>
      <c r="E499" s="22" t="s">
        <v>492</v>
      </c>
      <c r="F499" s="9" t="s">
        <v>322</v>
      </c>
      <c r="G499" s="23">
        <v>15</v>
      </c>
      <c r="H499" s="23">
        <v>0</v>
      </c>
      <c r="I499" s="24">
        <v>0</v>
      </c>
    </row>
    <row r="500" spans="1:9" s="10" customFormat="1">
      <c r="A500" s="13" t="s">
        <v>378</v>
      </c>
      <c r="B500" s="14">
        <v>917</v>
      </c>
      <c r="C500" s="15">
        <v>4</v>
      </c>
      <c r="D500" s="15">
        <v>0</v>
      </c>
      <c r="E500" s="16" t="s">
        <v>310</v>
      </c>
      <c r="F500" s="11" t="s">
        <v>310</v>
      </c>
      <c r="G500" s="17">
        <v>663.7</v>
      </c>
      <c r="H500" s="17">
        <v>155.9</v>
      </c>
      <c r="I500" s="18">
        <v>0.23489528401386167</v>
      </c>
    </row>
    <row r="501" spans="1:9" s="10" customFormat="1">
      <c r="A501" s="13" t="s">
        <v>491</v>
      </c>
      <c r="B501" s="14">
        <v>917</v>
      </c>
      <c r="C501" s="15">
        <v>4</v>
      </c>
      <c r="D501" s="15">
        <v>5</v>
      </c>
      <c r="E501" s="16" t="s">
        <v>310</v>
      </c>
      <c r="F501" s="11" t="s">
        <v>310</v>
      </c>
      <c r="G501" s="17">
        <v>603.70000000000005</v>
      </c>
      <c r="H501" s="17">
        <v>155.9</v>
      </c>
      <c r="I501" s="18">
        <v>0.25824084810336256</v>
      </c>
    </row>
    <row r="502" spans="1:9" ht="25.5">
      <c r="A502" s="19" t="s">
        <v>327</v>
      </c>
      <c r="B502" s="20">
        <v>917</v>
      </c>
      <c r="C502" s="21">
        <v>4</v>
      </c>
      <c r="D502" s="21">
        <v>5</v>
      </c>
      <c r="E502" s="22" t="s">
        <v>326</v>
      </c>
      <c r="F502" s="9" t="s">
        <v>310</v>
      </c>
      <c r="G502" s="23">
        <v>603.70000000000005</v>
      </c>
      <c r="H502" s="23">
        <v>155.9</v>
      </c>
      <c r="I502" s="24">
        <v>0.25824084810336256</v>
      </c>
    </row>
    <row r="503" spans="1:9" ht="25.5">
      <c r="A503" s="19" t="s">
        <v>346</v>
      </c>
      <c r="B503" s="20">
        <v>917</v>
      </c>
      <c r="C503" s="21">
        <v>4</v>
      </c>
      <c r="D503" s="21">
        <v>5</v>
      </c>
      <c r="E503" s="22" t="s">
        <v>345</v>
      </c>
      <c r="F503" s="9" t="s">
        <v>310</v>
      </c>
      <c r="G503" s="23">
        <v>603.70000000000005</v>
      </c>
      <c r="H503" s="23">
        <v>155.9</v>
      </c>
      <c r="I503" s="24">
        <v>0.25824084810336256</v>
      </c>
    </row>
    <row r="504" spans="1:9" ht="51">
      <c r="A504" s="19" t="s">
        <v>490</v>
      </c>
      <c r="B504" s="20">
        <v>917</v>
      </c>
      <c r="C504" s="21">
        <v>4</v>
      </c>
      <c r="D504" s="21">
        <v>5</v>
      </c>
      <c r="E504" s="22" t="s">
        <v>489</v>
      </c>
      <c r="F504" s="9" t="s">
        <v>310</v>
      </c>
      <c r="G504" s="23">
        <v>603.70000000000005</v>
      </c>
      <c r="H504" s="23">
        <v>155.9</v>
      </c>
      <c r="I504" s="24">
        <v>0.25824084810336256</v>
      </c>
    </row>
    <row r="505" spans="1:9" ht="25.5">
      <c r="A505" s="19" t="s">
        <v>323</v>
      </c>
      <c r="B505" s="20">
        <v>917</v>
      </c>
      <c r="C505" s="21">
        <v>4</v>
      </c>
      <c r="D505" s="21">
        <v>5</v>
      </c>
      <c r="E505" s="22" t="s">
        <v>489</v>
      </c>
      <c r="F505" s="9" t="s">
        <v>322</v>
      </c>
      <c r="G505" s="23">
        <v>603.70000000000005</v>
      </c>
      <c r="H505" s="23">
        <v>155.9</v>
      </c>
      <c r="I505" s="24">
        <v>0.25824084810336256</v>
      </c>
    </row>
    <row r="506" spans="1:9" s="10" customFormat="1">
      <c r="A506" s="13" t="s">
        <v>488</v>
      </c>
      <c r="B506" s="14">
        <v>917</v>
      </c>
      <c r="C506" s="15">
        <v>4</v>
      </c>
      <c r="D506" s="15">
        <v>12</v>
      </c>
      <c r="E506" s="16" t="s">
        <v>310</v>
      </c>
      <c r="F506" s="11" t="s">
        <v>310</v>
      </c>
      <c r="G506" s="17">
        <v>60</v>
      </c>
      <c r="H506" s="17">
        <v>0</v>
      </c>
      <c r="I506" s="18">
        <v>0</v>
      </c>
    </row>
    <row r="507" spans="1:9" ht="38.25">
      <c r="A507" s="19" t="s">
        <v>487</v>
      </c>
      <c r="B507" s="20">
        <v>917</v>
      </c>
      <c r="C507" s="21">
        <v>4</v>
      </c>
      <c r="D507" s="21">
        <v>12</v>
      </c>
      <c r="E507" s="22" t="s">
        <v>486</v>
      </c>
      <c r="F507" s="9" t="s">
        <v>310</v>
      </c>
      <c r="G507" s="23">
        <v>60</v>
      </c>
      <c r="H507" s="23">
        <v>0</v>
      </c>
      <c r="I507" s="24">
        <v>0</v>
      </c>
    </row>
    <row r="508" spans="1:9" ht="51">
      <c r="A508" s="19" t="s">
        <v>485</v>
      </c>
      <c r="B508" s="20">
        <v>917</v>
      </c>
      <c r="C508" s="21">
        <v>4</v>
      </c>
      <c r="D508" s="21">
        <v>12</v>
      </c>
      <c r="E508" s="22" t="s">
        <v>484</v>
      </c>
      <c r="F508" s="9" t="s">
        <v>310</v>
      </c>
      <c r="G508" s="23">
        <v>60</v>
      </c>
      <c r="H508" s="23">
        <v>0</v>
      </c>
      <c r="I508" s="24">
        <v>0</v>
      </c>
    </row>
    <row r="509" spans="1:9" ht="38.25">
      <c r="A509" s="19" t="s">
        <v>483</v>
      </c>
      <c r="B509" s="20">
        <v>917</v>
      </c>
      <c r="C509" s="21">
        <v>4</v>
      </c>
      <c r="D509" s="21">
        <v>12</v>
      </c>
      <c r="E509" s="22" t="s">
        <v>482</v>
      </c>
      <c r="F509" s="9" t="s">
        <v>310</v>
      </c>
      <c r="G509" s="23">
        <v>50</v>
      </c>
      <c r="H509" s="23">
        <v>0</v>
      </c>
      <c r="I509" s="24">
        <v>0</v>
      </c>
    </row>
    <row r="510" spans="1:9">
      <c r="A510" s="19" t="s">
        <v>319</v>
      </c>
      <c r="B510" s="20">
        <v>917</v>
      </c>
      <c r="C510" s="21">
        <v>4</v>
      </c>
      <c r="D510" s="21">
        <v>12</v>
      </c>
      <c r="E510" s="22" t="s">
        <v>482</v>
      </c>
      <c r="F510" s="9" t="s">
        <v>317</v>
      </c>
      <c r="G510" s="23">
        <v>50</v>
      </c>
      <c r="H510" s="23">
        <v>0</v>
      </c>
      <c r="I510" s="24">
        <v>0</v>
      </c>
    </row>
    <row r="511" spans="1:9" ht="25.5">
      <c r="A511" s="19" t="s">
        <v>481</v>
      </c>
      <c r="B511" s="20">
        <v>917</v>
      </c>
      <c r="C511" s="21">
        <v>4</v>
      </c>
      <c r="D511" s="21">
        <v>12</v>
      </c>
      <c r="E511" s="22" t="s">
        <v>480</v>
      </c>
      <c r="F511" s="9" t="s">
        <v>310</v>
      </c>
      <c r="G511" s="23">
        <v>10</v>
      </c>
      <c r="H511" s="23">
        <v>0</v>
      </c>
      <c r="I511" s="24">
        <v>0</v>
      </c>
    </row>
    <row r="512" spans="1:9" ht="25.5">
      <c r="A512" s="19" t="s">
        <v>323</v>
      </c>
      <c r="B512" s="20">
        <v>917</v>
      </c>
      <c r="C512" s="21">
        <v>4</v>
      </c>
      <c r="D512" s="21">
        <v>12</v>
      </c>
      <c r="E512" s="22" t="s">
        <v>480</v>
      </c>
      <c r="F512" s="9" t="s">
        <v>322</v>
      </c>
      <c r="G512" s="23">
        <v>10</v>
      </c>
      <c r="H512" s="23">
        <v>0</v>
      </c>
      <c r="I512" s="24">
        <v>0</v>
      </c>
    </row>
    <row r="513" spans="1:9" s="10" customFormat="1">
      <c r="A513" s="13" t="s">
        <v>479</v>
      </c>
      <c r="B513" s="14">
        <v>917</v>
      </c>
      <c r="C513" s="15">
        <v>7</v>
      </c>
      <c r="D513" s="15">
        <v>0</v>
      </c>
      <c r="E513" s="16" t="s">
        <v>310</v>
      </c>
      <c r="F513" s="11" t="s">
        <v>310</v>
      </c>
      <c r="G513" s="17">
        <v>397.9</v>
      </c>
      <c r="H513" s="17">
        <v>258.39999999999998</v>
      </c>
      <c r="I513" s="18">
        <v>0.64940939934656949</v>
      </c>
    </row>
    <row r="514" spans="1:9" s="10" customFormat="1" ht="25.5">
      <c r="A514" s="13" t="s">
        <v>478</v>
      </c>
      <c r="B514" s="14">
        <v>917</v>
      </c>
      <c r="C514" s="15">
        <v>7</v>
      </c>
      <c r="D514" s="15">
        <v>5</v>
      </c>
      <c r="E514" s="16" t="s">
        <v>310</v>
      </c>
      <c r="F514" s="11" t="s">
        <v>310</v>
      </c>
      <c r="G514" s="17">
        <v>67.900000000000006</v>
      </c>
      <c r="H514" s="17">
        <v>43.7</v>
      </c>
      <c r="I514" s="18">
        <v>0.64359351988217961</v>
      </c>
    </row>
    <row r="515" spans="1:9" ht="25.5">
      <c r="A515" s="19" t="s">
        <v>477</v>
      </c>
      <c r="B515" s="20">
        <v>917</v>
      </c>
      <c r="C515" s="21">
        <v>7</v>
      </c>
      <c r="D515" s="21">
        <v>5</v>
      </c>
      <c r="E515" s="22" t="s">
        <v>476</v>
      </c>
      <c r="F515" s="9" t="s">
        <v>310</v>
      </c>
      <c r="G515" s="23">
        <v>19.2</v>
      </c>
      <c r="H515" s="23">
        <v>19.2</v>
      </c>
      <c r="I515" s="24">
        <v>1</v>
      </c>
    </row>
    <row r="516" spans="1:9">
      <c r="A516" s="19" t="s">
        <v>475</v>
      </c>
      <c r="B516" s="20">
        <v>917</v>
      </c>
      <c r="C516" s="21">
        <v>7</v>
      </c>
      <c r="D516" s="21">
        <v>5</v>
      </c>
      <c r="E516" s="22" t="s">
        <v>474</v>
      </c>
      <c r="F516" s="9" t="s">
        <v>310</v>
      </c>
      <c r="G516" s="23">
        <v>19.2</v>
      </c>
      <c r="H516" s="23">
        <v>19.2</v>
      </c>
      <c r="I516" s="24">
        <v>1</v>
      </c>
    </row>
    <row r="517" spans="1:9" ht="25.5">
      <c r="A517" s="19" t="s">
        <v>323</v>
      </c>
      <c r="B517" s="20">
        <v>917</v>
      </c>
      <c r="C517" s="21">
        <v>7</v>
      </c>
      <c r="D517" s="21">
        <v>5</v>
      </c>
      <c r="E517" s="22" t="s">
        <v>474</v>
      </c>
      <c r="F517" s="9" t="s">
        <v>322</v>
      </c>
      <c r="G517" s="23">
        <v>19.2</v>
      </c>
      <c r="H517" s="23">
        <v>19.2</v>
      </c>
      <c r="I517" s="24">
        <v>1</v>
      </c>
    </row>
    <row r="518" spans="1:9" ht="45.6" customHeight="1">
      <c r="A518" s="19" t="s">
        <v>473</v>
      </c>
      <c r="B518" s="20">
        <v>917</v>
      </c>
      <c r="C518" s="21">
        <v>7</v>
      </c>
      <c r="D518" s="21">
        <v>5</v>
      </c>
      <c r="E518" s="22" t="s">
        <v>472</v>
      </c>
      <c r="F518" s="9" t="s">
        <v>310</v>
      </c>
      <c r="G518" s="23">
        <v>48.7</v>
      </c>
      <c r="H518" s="23">
        <v>24.5</v>
      </c>
      <c r="I518" s="24">
        <v>0.50308008213552358</v>
      </c>
    </row>
    <row r="519" spans="1:9" ht="51">
      <c r="A519" s="19" t="s">
        <v>471</v>
      </c>
      <c r="B519" s="20">
        <v>917</v>
      </c>
      <c r="C519" s="21">
        <v>7</v>
      </c>
      <c r="D519" s="21">
        <v>5</v>
      </c>
      <c r="E519" s="22" t="s">
        <v>470</v>
      </c>
      <c r="F519" s="9" t="s">
        <v>310</v>
      </c>
      <c r="G519" s="23">
        <v>48.7</v>
      </c>
      <c r="H519" s="23">
        <v>24.5</v>
      </c>
      <c r="I519" s="24">
        <v>0.50308008213552358</v>
      </c>
    </row>
    <row r="520" spans="1:9" ht="51">
      <c r="A520" s="19" t="s">
        <v>469</v>
      </c>
      <c r="B520" s="20">
        <v>917</v>
      </c>
      <c r="C520" s="21">
        <v>7</v>
      </c>
      <c r="D520" s="21">
        <v>5</v>
      </c>
      <c r="E520" s="22" t="s">
        <v>468</v>
      </c>
      <c r="F520" s="9" t="s">
        <v>310</v>
      </c>
      <c r="G520" s="23">
        <v>12.2</v>
      </c>
      <c r="H520" s="23">
        <v>0</v>
      </c>
      <c r="I520" s="24">
        <v>0</v>
      </c>
    </row>
    <row r="521" spans="1:9" ht="25.5">
      <c r="A521" s="19" t="s">
        <v>323</v>
      </c>
      <c r="B521" s="20">
        <v>917</v>
      </c>
      <c r="C521" s="21">
        <v>7</v>
      </c>
      <c r="D521" s="21">
        <v>5</v>
      </c>
      <c r="E521" s="22" t="s">
        <v>468</v>
      </c>
      <c r="F521" s="9" t="s">
        <v>322</v>
      </c>
      <c r="G521" s="23">
        <v>12.2</v>
      </c>
      <c r="H521" s="23">
        <v>0</v>
      </c>
      <c r="I521" s="24">
        <v>0</v>
      </c>
    </row>
    <row r="522" spans="1:9" ht="38.25">
      <c r="A522" s="19" t="s">
        <v>467</v>
      </c>
      <c r="B522" s="20">
        <v>917</v>
      </c>
      <c r="C522" s="21">
        <v>7</v>
      </c>
      <c r="D522" s="21">
        <v>5</v>
      </c>
      <c r="E522" s="22" t="s">
        <v>466</v>
      </c>
      <c r="F522" s="9" t="s">
        <v>310</v>
      </c>
      <c r="G522" s="23">
        <v>12</v>
      </c>
      <c r="H522" s="23">
        <v>0</v>
      </c>
      <c r="I522" s="24">
        <v>0</v>
      </c>
    </row>
    <row r="523" spans="1:9" ht="25.5">
      <c r="A523" s="19" t="s">
        <v>323</v>
      </c>
      <c r="B523" s="20">
        <v>917</v>
      </c>
      <c r="C523" s="21">
        <v>7</v>
      </c>
      <c r="D523" s="21">
        <v>5</v>
      </c>
      <c r="E523" s="22" t="s">
        <v>466</v>
      </c>
      <c r="F523" s="9" t="s">
        <v>322</v>
      </c>
      <c r="G523" s="23">
        <v>12</v>
      </c>
      <c r="H523" s="23">
        <v>0</v>
      </c>
      <c r="I523" s="24">
        <v>0</v>
      </c>
    </row>
    <row r="524" spans="1:9" ht="51">
      <c r="A524" s="19" t="s">
        <v>465</v>
      </c>
      <c r="B524" s="20">
        <v>917</v>
      </c>
      <c r="C524" s="21">
        <v>7</v>
      </c>
      <c r="D524" s="21">
        <v>5</v>
      </c>
      <c r="E524" s="22" t="s">
        <v>464</v>
      </c>
      <c r="F524" s="9" t="s">
        <v>310</v>
      </c>
      <c r="G524" s="23">
        <v>24.5</v>
      </c>
      <c r="H524" s="23">
        <v>24.5</v>
      </c>
      <c r="I524" s="24">
        <v>1</v>
      </c>
    </row>
    <row r="525" spans="1:9" ht="25.5">
      <c r="A525" s="19" t="s">
        <v>323</v>
      </c>
      <c r="B525" s="20">
        <v>917</v>
      </c>
      <c r="C525" s="21">
        <v>7</v>
      </c>
      <c r="D525" s="21">
        <v>5</v>
      </c>
      <c r="E525" s="22" t="s">
        <v>464</v>
      </c>
      <c r="F525" s="9" t="s">
        <v>322</v>
      </c>
      <c r="G525" s="23">
        <v>24.5</v>
      </c>
      <c r="H525" s="23">
        <v>24.5</v>
      </c>
      <c r="I525" s="24">
        <v>1</v>
      </c>
    </row>
    <row r="526" spans="1:9" s="10" customFormat="1">
      <c r="A526" s="13" t="s">
        <v>463</v>
      </c>
      <c r="B526" s="14">
        <v>917</v>
      </c>
      <c r="C526" s="15">
        <v>7</v>
      </c>
      <c r="D526" s="15">
        <v>7</v>
      </c>
      <c r="E526" s="16" t="s">
        <v>310</v>
      </c>
      <c r="F526" s="11" t="s">
        <v>310</v>
      </c>
      <c r="G526" s="17">
        <v>330</v>
      </c>
      <c r="H526" s="17">
        <v>214.7</v>
      </c>
      <c r="I526" s="18">
        <v>0.65060606060606052</v>
      </c>
    </row>
    <row r="527" spans="1:9" ht="63.75">
      <c r="A527" s="19" t="s">
        <v>462</v>
      </c>
      <c r="B527" s="20">
        <v>917</v>
      </c>
      <c r="C527" s="21">
        <v>7</v>
      </c>
      <c r="D527" s="21">
        <v>7</v>
      </c>
      <c r="E527" s="22" t="s">
        <v>461</v>
      </c>
      <c r="F527" s="9" t="s">
        <v>310</v>
      </c>
      <c r="G527" s="23">
        <v>64</v>
      </c>
      <c r="H527" s="23">
        <v>44</v>
      </c>
      <c r="I527" s="24">
        <v>0.6875</v>
      </c>
    </row>
    <row r="528" spans="1:9" ht="63.75">
      <c r="A528" s="19" t="s">
        <v>460</v>
      </c>
      <c r="B528" s="20">
        <v>917</v>
      </c>
      <c r="C528" s="21">
        <v>7</v>
      </c>
      <c r="D528" s="21">
        <v>7</v>
      </c>
      <c r="E528" s="22" t="s">
        <v>459</v>
      </c>
      <c r="F528" s="9" t="s">
        <v>310</v>
      </c>
      <c r="G528" s="23">
        <v>64</v>
      </c>
      <c r="H528" s="23">
        <v>44</v>
      </c>
      <c r="I528" s="24">
        <v>0.6875</v>
      </c>
    </row>
    <row r="529" spans="1:9" ht="51">
      <c r="A529" s="19" t="s">
        <v>458</v>
      </c>
      <c r="B529" s="20">
        <v>917</v>
      </c>
      <c r="C529" s="21">
        <v>7</v>
      </c>
      <c r="D529" s="21">
        <v>7</v>
      </c>
      <c r="E529" s="22" t="s">
        <v>457</v>
      </c>
      <c r="F529" s="9" t="s">
        <v>310</v>
      </c>
      <c r="G529" s="23">
        <v>20</v>
      </c>
      <c r="H529" s="23">
        <v>20</v>
      </c>
      <c r="I529" s="24">
        <v>1</v>
      </c>
    </row>
    <row r="530" spans="1:9" ht="25.5">
      <c r="A530" s="19" t="s">
        <v>323</v>
      </c>
      <c r="B530" s="20">
        <v>917</v>
      </c>
      <c r="C530" s="21">
        <v>7</v>
      </c>
      <c r="D530" s="21">
        <v>7</v>
      </c>
      <c r="E530" s="22" t="s">
        <v>457</v>
      </c>
      <c r="F530" s="9" t="s">
        <v>322</v>
      </c>
      <c r="G530" s="23">
        <v>20</v>
      </c>
      <c r="H530" s="23">
        <v>20</v>
      </c>
      <c r="I530" s="24">
        <v>1</v>
      </c>
    </row>
    <row r="531" spans="1:9" ht="63.75">
      <c r="A531" s="19" t="s">
        <v>456</v>
      </c>
      <c r="B531" s="20">
        <v>917</v>
      </c>
      <c r="C531" s="21">
        <v>7</v>
      </c>
      <c r="D531" s="21">
        <v>7</v>
      </c>
      <c r="E531" s="22" t="s">
        <v>455</v>
      </c>
      <c r="F531" s="9" t="s">
        <v>310</v>
      </c>
      <c r="G531" s="23">
        <v>24</v>
      </c>
      <c r="H531" s="23">
        <v>24</v>
      </c>
      <c r="I531" s="24">
        <v>1</v>
      </c>
    </row>
    <row r="532" spans="1:9" ht="25.5">
      <c r="A532" s="19" t="s">
        <v>323</v>
      </c>
      <c r="B532" s="20">
        <v>917</v>
      </c>
      <c r="C532" s="21">
        <v>7</v>
      </c>
      <c r="D532" s="21">
        <v>7</v>
      </c>
      <c r="E532" s="22" t="s">
        <v>455</v>
      </c>
      <c r="F532" s="9" t="s">
        <v>322</v>
      </c>
      <c r="G532" s="23">
        <v>24</v>
      </c>
      <c r="H532" s="23">
        <v>24</v>
      </c>
      <c r="I532" s="24">
        <v>1</v>
      </c>
    </row>
    <row r="533" spans="1:9" ht="25.5">
      <c r="A533" s="19" t="s">
        <v>454</v>
      </c>
      <c r="B533" s="20">
        <v>917</v>
      </c>
      <c r="C533" s="21">
        <v>7</v>
      </c>
      <c r="D533" s="21">
        <v>7</v>
      </c>
      <c r="E533" s="22" t="s">
        <v>453</v>
      </c>
      <c r="F533" s="9" t="s">
        <v>310</v>
      </c>
      <c r="G533" s="23">
        <v>20</v>
      </c>
      <c r="H533" s="23">
        <v>0</v>
      </c>
      <c r="I533" s="24">
        <v>0</v>
      </c>
    </row>
    <row r="534" spans="1:9" ht="25.5">
      <c r="A534" s="19" t="s">
        <v>323</v>
      </c>
      <c r="B534" s="20">
        <v>917</v>
      </c>
      <c r="C534" s="21">
        <v>7</v>
      </c>
      <c r="D534" s="21">
        <v>7</v>
      </c>
      <c r="E534" s="22" t="s">
        <v>453</v>
      </c>
      <c r="F534" s="9" t="s">
        <v>322</v>
      </c>
      <c r="G534" s="23">
        <v>20</v>
      </c>
      <c r="H534" s="23">
        <v>0</v>
      </c>
      <c r="I534" s="24">
        <v>0</v>
      </c>
    </row>
    <row r="535" spans="1:9" ht="25.5">
      <c r="A535" s="19" t="s">
        <v>452</v>
      </c>
      <c r="B535" s="20">
        <v>917</v>
      </c>
      <c r="C535" s="21">
        <v>7</v>
      </c>
      <c r="D535" s="21">
        <v>7</v>
      </c>
      <c r="E535" s="22" t="s">
        <v>451</v>
      </c>
      <c r="F535" s="9" t="s">
        <v>310</v>
      </c>
      <c r="G535" s="23">
        <v>266</v>
      </c>
      <c r="H535" s="23">
        <v>170.7</v>
      </c>
      <c r="I535" s="24">
        <v>0.64172932330827059</v>
      </c>
    </row>
    <row r="536" spans="1:9" ht="89.25">
      <c r="A536" s="19" t="s">
        <v>450</v>
      </c>
      <c r="B536" s="20">
        <v>917</v>
      </c>
      <c r="C536" s="21">
        <v>7</v>
      </c>
      <c r="D536" s="21">
        <v>7</v>
      </c>
      <c r="E536" s="22" t="s">
        <v>449</v>
      </c>
      <c r="F536" s="9" t="s">
        <v>310</v>
      </c>
      <c r="G536" s="23">
        <v>266</v>
      </c>
      <c r="H536" s="23">
        <v>170.7</v>
      </c>
      <c r="I536" s="24">
        <v>0.64172932330827059</v>
      </c>
    </row>
    <row r="537" spans="1:9" ht="25.5">
      <c r="A537" s="19" t="s">
        <v>448</v>
      </c>
      <c r="B537" s="20">
        <v>917</v>
      </c>
      <c r="C537" s="21">
        <v>7</v>
      </c>
      <c r="D537" s="21">
        <v>7</v>
      </c>
      <c r="E537" s="22" t="s">
        <v>447</v>
      </c>
      <c r="F537" s="9" t="s">
        <v>310</v>
      </c>
      <c r="G537" s="23">
        <v>100</v>
      </c>
      <c r="H537" s="23">
        <v>40</v>
      </c>
      <c r="I537" s="24">
        <v>0.4</v>
      </c>
    </row>
    <row r="538" spans="1:9" ht="25.5">
      <c r="A538" s="19" t="s">
        <v>323</v>
      </c>
      <c r="B538" s="20">
        <v>917</v>
      </c>
      <c r="C538" s="21">
        <v>7</v>
      </c>
      <c r="D538" s="21">
        <v>7</v>
      </c>
      <c r="E538" s="22" t="s">
        <v>447</v>
      </c>
      <c r="F538" s="9" t="s">
        <v>322</v>
      </c>
      <c r="G538" s="23">
        <v>100</v>
      </c>
      <c r="H538" s="23">
        <v>40</v>
      </c>
      <c r="I538" s="24">
        <v>0.4</v>
      </c>
    </row>
    <row r="539" spans="1:9" ht="25.5">
      <c r="A539" s="19" t="s">
        <v>446</v>
      </c>
      <c r="B539" s="20">
        <v>917</v>
      </c>
      <c r="C539" s="21">
        <v>7</v>
      </c>
      <c r="D539" s="21">
        <v>7</v>
      </c>
      <c r="E539" s="22" t="s">
        <v>445</v>
      </c>
      <c r="F539" s="9" t="s">
        <v>310</v>
      </c>
      <c r="G539" s="23">
        <v>100</v>
      </c>
      <c r="H539" s="23">
        <v>65.7</v>
      </c>
      <c r="I539" s="24">
        <v>0.65700000000000003</v>
      </c>
    </row>
    <row r="540" spans="1:9" ht="25.5">
      <c r="A540" s="19" t="s">
        <v>323</v>
      </c>
      <c r="B540" s="20">
        <v>917</v>
      </c>
      <c r="C540" s="21">
        <v>7</v>
      </c>
      <c r="D540" s="21">
        <v>7</v>
      </c>
      <c r="E540" s="22" t="s">
        <v>445</v>
      </c>
      <c r="F540" s="9" t="s">
        <v>322</v>
      </c>
      <c r="G540" s="23">
        <v>100</v>
      </c>
      <c r="H540" s="23">
        <v>65.7</v>
      </c>
      <c r="I540" s="24">
        <v>0.65700000000000003</v>
      </c>
    </row>
    <row r="541" spans="1:9" ht="25.5">
      <c r="A541" s="19" t="s">
        <v>444</v>
      </c>
      <c r="B541" s="20">
        <v>917</v>
      </c>
      <c r="C541" s="21">
        <v>7</v>
      </c>
      <c r="D541" s="21">
        <v>7</v>
      </c>
      <c r="E541" s="22" t="s">
        <v>443</v>
      </c>
      <c r="F541" s="9" t="s">
        <v>310</v>
      </c>
      <c r="G541" s="23">
        <v>5</v>
      </c>
      <c r="H541" s="23">
        <v>5</v>
      </c>
      <c r="I541" s="24">
        <v>1</v>
      </c>
    </row>
    <row r="542" spans="1:9" ht="25.5">
      <c r="A542" s="19" t="s">
        <v>323</v>
      </c>
      <c r="B542" s="20">
        <v>917</v>
      </c>
      <c r="C542" s="21">
        <v>7</v>
      </c>
      <c r="D542" s="21">
        <v>7</v>
      </c>
      <c r="E542" s="22" t="s">
        <v>443</v>
      </c>
      <c r="F542" s="9" t="s">
        <v>322</v>
      </c>
      <c r="G542" s="23">
        <v>5</v>
      </c>
      <c r="H542" s="23">
        <v>5</v>
      </c>
      <c r="I542" s="24">
        <v>1</v>
      </c>
    </row>
    <row r="543" spans="1:9" ht="51">
      <c r="A543" s="19" t="s">
        <v>442</v>
      </c>
      <c r="B543" s="20">
        <v>917</v>
      </c>
      <c r="C543" s="21">
        <v>7</v>
      </c>
      <c r="D543" s="21">
        <v>7</v>
      </c>
      <c r="E543" s="22" t="s">
        <v>441</v>
      </c>
      <c r="F543" s="9" t="s">
        <v>310</v>
      </c>
      <c r="G543" s="23">
        <v>5</v>
      </c>
      <c r="H543" s="23">
        <v>5</v>
      </c>
      <c r="I543" s="24">
        <v>1</v>
      </c>
    </row>
    <row r="544" spans="1:9" ht="25.5">
      <c r="A544" s="19" t="s">
        <v>323</v>
      </c>
      <c r="B544" s="20">
        <v>917</v>
      </c>
      <c r="C544" s="21">
        <v>7</v>
      </c>
      <c r="D544" s="21">
        <v>7</v>
      </c>
      <c r="E544" s="22" t="s">
        <v>441</v>
      </c>
      <c r="F544" s="9" t="s">
        <v>322</v>
      </c>
      <c r="G544" s="23">
        <v>5</v>
      </c>
      <c r="H544" s="23">
        <v>5</v>
      </c>
      <c r="I544" s="24">
        <v>1</v>
      </c>
    </row>
    <row r="545" spans="1:9" ht="38.25">
      <c r="A545" s="19" t="s">
        <v>440</v>
      </c>
      <c r="B545" s="20">
        <v>917</v>
      </c>
      <c r="C545" s="21">
        <v>7</v>
      </c>
      <c r="D545" s="21">
        <v>7</v>
      </c>
      <c r="E545" s="22" t="s">
        <v>439</v>
      </c>
      <c r="F545" s="9" t="s">
        <v>310</v>
      </c>
      <c r="G545" s="23">
        <v>36</v>
      </c>
      <c r="H545" s="23">
        <v>35</v>
      </c>
      <c r="I545" s="24">
        <v>0.97222222222222221</v>
      </c>
    </row>
    <row r="546" spans="1:9" ht="25.5">
      <c r="A546" s="19" t="s">
        <v>323</v>
      </c>
      <c r="B546" s="20">
        <v>917</v>
      </c>
      <c r="C546" s="21">
        <v>7</v>
      </c>
      <c r="D546" s="21">
        <v>7</v>
      </c>
      <c r="E546" s="22" t="s">
        <v>439</v>
      </c>
      <c r="F546" s="9" t="s">
        <v>322</v>
      </c>
      <c r="G546" s="23">
        <v>36</v>
      </c>
      <c r="H546" s="23">
        <v>35</v>
      </c>
      <c r="I546" s="24">
        <v>0.97222222222222221</v>
      </c>
    </row>
    <row r="547" spans="1:9" ht="25.5">
      <c r="A547" s="19" t="s">
        <v>438</v>
      </c>
      <c r="B547" s="20">
        <v>917</v>
      </c>
      <c r="C547" s="21">
        <v>7</v>
      </c>
      <c r="D547" s="21">
        <v>7</v>
      </c>
      <c r="E547" s="22" t="s">
        <v>437</v>
      </c>
      <c r="F547" s="9" t="s">
        <v>310</v>
      </c>
      <c r="G547" s="23">
        <v>5</v>
      </c>
      <c r="H547" s="23">
        <v>5</v>
      </c>
      <c r="I547" s="24">
        <v>1</v>
      </c>
    </row>
    <row r="548" spans="1:9" ht="25.5">
      <c r="A548" s="19" t="s">
        <v>323</v>
      </c>
      <c r="B548" s="20">
        <v>917</v>
      </c>
      <c r="C548" s="21">
        <v>7</v>
      </c>
      <c r="D548" s="21">
        <v>7</v>
      </c>
      <c r="E548" s="22" t="s">
        <v>437</v>
      </c>
      <c r="F548" s="9" t="s">
        <v>322</v>
      </c>
      <c r="G548" s="23">
        <v>5</v>
      </c>
      <c r="H548" s="23">
        <v>5</v>
      </c>
      <c r="I548" s="24">
        <v>1</v>
      </c>
    </row>
    <row r="549" spans="1:9" ht="25.5">
      <c r="A549" s="19" t="s">
        <v>436</v>
      </c>
      <c r="B549" s="20">
        <v>917</v>
      </c>
      <c r="C549" s="21">
        <v>7</v>
      </c>
      <c r="D549" s="21">
        <v>7</v>
      </c>
      <c r="E549" s="22" t="s">
        <v>435</v>
      </c>
      <c r="F549" s="9" t="s">
        <v>310</v>
      </c>
      <c r="G549" s="23">
        <v>5</v>
      </c>
      <c r="H549" s="23">
        <v>5</v>
      </c>
      <c r="I549" s="24">
        <v>1</v>
      </c>
    </row>
    <row r="550" spans="1:9" ht="25.5">
      <c r="A550" s="19" t="s">
        <v>323</v>
      </c>
      <c r="B550" s="20">
        <v>917</v>
      </c>
      <c r="C550" s="21">
        <v>7</v>
      </c>
      <c r="D550" s="21">
        <v>7</v>
      </c>
      <c r="E550" s="22" t="s">
        <v>435</v>
      </c>
      <c r="F550" s="9" t="s">
        <v>322</v>
      </c>
      <c r="G550" s="23">
        <v>5</v>
      </c>
      <c r="H550" s="23">
        <v>5</v>
      </c>
      <c r="I550" s="24">
        <v>1</v>
      </c>
    </row>
    <row r="551" spans="1:9" ht="38.25">
      <c r="A551" s="19" t="s">
        <v>434</v>
      </c>
      <c r="B551" s="20">
        <v>917</v>
      </c>
      <c r="C551" s="21">
        <v>7</v>
      </c>
      <c r="D551" s="21">
        <v>7</v>
      </c>
      <c r="E551" s="22" t="s">
        <v>433</v>
      </c>
      <c r="F551" s="9" t="s">
        <v>310</v>
      </c>
      <c r="G551" s="23">
        <v>10</v>
      </c>
      <c r="H551" s="23">
        <v>10</v>
      </c>
      <c r="I551" s="24">
        <v>1</v>
      </c>
    </row>
    <row r="552" spans="1:9" ht="25.5">
      <c r="A552" s="19" t="s">
        <v>323</v>
      </c>
      <c r="B552" s="20">
        <v>917</v>
      </c>
      <c r="C552" s="21">
        <v>7</v>
      </c>
      <c r="D552" s="21">
        <v>7</v>
      </c>
      <c r="E552" s="22" t="s">
        <v>433</v>
      </c>
      <c r="F552" s="9" t="s">
        <v>322</v>
      </c>
      <c r="G552" s="23">
        <v>10</v>
      </c>
      <c r="H552" s="23">
        <v>10</v>
      </c>
      <c r="I552" s="24">
        <v>1</v>
      </c>
    </row>
    <row r="553" spans="1:9" s="10" customFormat="1">
      <c r="A553" s="13" t="s">
        <v>432</v>
      </c>
      <c r="B553" s="14">
        <v>917</v>
      </c>
      <c r="C553" s="15">
        <v>9</v>
      </c>
      <c r="D553" s="15">
        <v>0</v>
      </c>
      <c r="E553" s="16" t="s">
        <v>310</v>
      </c>
      <c r="F553" s="11" t="s">
        <v>310</v>
      </c>
      <c r="G553" s="17">
        <v>70</v>
      </c>
      <c r="H553" s="17">
        <v>0</v>
      </c>
      <c r="I553" s="18">
        <v>0</v>
      </c>
    </row>
    <row r="554" spans="1:9" s="10" customFormat="1">
      <c r="A554" s="13" t="s">
        <v>431</v>
      </c>
      <c r="B554" s="14">
        <v>917</v>
      </c>
      <c r="C554" s="15">
        <v>9</v>
      </c>
      <c r="D554" s="15">
        <v>9</v>
      </c>
      <c r="E554" s="16" t="s">
        <v>310</v>
      </c>
      <c r="F554" s="11" t="s">
        <v>310</v>
      </c>
      <c r="G554" s="17">
        <v>70</v>
      </c>
      <c r="H554" s="17">
        <v>0</v>
      </c>
      <c r="I554" s="18">
        <v>0</v>
      </c>
    </row>
    <row r="555" spans="1:9" ht="38.25">
      <c r="A555" s="19" t="s">
        <v>430</v>
      </c>
      <c r="B555" s="20">
        <v>917</v>
      </c>
      <c r="C555" s="21">
        <v>9</v>
      </c>
      <c r="D555" s="21">
        <v>9</v>
      </c>
      <c r="E555" s="22" t="s">
        <v>429</v>
      </c>
      <c r="F555" s="9" t="s">
        <v>310</v>
      </c>
      <c r="G555" s="23">
        <v>70</v>
      </c>
      <c r="H555" s="23">
        <v>0</v>
      </c>
      <c r="I555" s="24">
        <v>0</v>
      </c>
    </row>
    <row r="556" spans="1:9" ht="38.25">
      <c r="A556" s="19" t="s">
        <v>428</v>
      </c>
      <c r="B556" s="20">
        <v>917</v>
      </c>
      <c r="C556" s="21">
        <v>9</v>
      </c>
      <c r="D556" s="21">
        <v>9</v>
      </c>
      <c r="E556" s="22" t="s">
        <v>427</v>
      </c>
      <c r="F556" s="9" t="s">
        <v>310</v>
      </c>
      <c r="G556" s="23">
        <v>70</v>
      </c>
      <c r="H556" s="23">
        <v>0</v>
      </c>
      <c r="I556" s="24">
        <v>0</v>
      </c>
    </row>
    <row r="557" spans="1:9" ht="38.25">
      <c r="A557" s="19" t="s">
        <v>426</v>
      </c>
      <c r="B557" s="20">
        <v>917</v>
      </c>
      <c r="C557" s="21">
        <v>9</v>
      </c>
      <c r="D557" s="21">
        <v>9</v>
      </c>
      <c r="E557" s="22" t="s">
        <v>425</v>
      </c>
      <c r="F557" s="9" t="s">
        <v>310</v>
      </c>
      <c r="G557" s="23">
        <v>50</v>
      </c>
      <c r="H557" s="23">
        <v>0</v>
      </c>
      <c r="I557" s="24">
        <v>0</v>
      </c>
    </row>
    <row r="558" spans="1:9">
      <c r="A558" s="19" t="s">
        <v>321</v>
      </c>
      <c r="B558" s="20">
        <v>917</v>
      </c>
      <c r="C558" s="21">
        <v>9</v>
      </c>
      <c r="D558" s="21">
        <v>9</v>
      </c>
      <c r="E558" s="22" t="s">
        <v>425</v>
      </c>
      <c r="F558" s="9" t="s">
        <v>320</v>
      </c>
      <c r="G558" s="23">
        <v>50</v>
      </c>
      <c r="H558" s="23">
        <v>0</v>
      </c>
      <c r="I558" s="24">
        <v>0</v>
      </c>
    </row>
    <row r="559" spans="1:9" ht="38.25">
      <c r="A559" s="19" t="s">
        <v>424</v>
      </c>
      <c r="B559" s="20">
        <v>917</v>
      </c>
      <c r="C559" s="21">
        <v>9</v>
      </c>
      <c r="D559" s="21">
        <v>9</v>
      </c>
      <c r="E559" s="22" t="s">
        <v>423</v>
      </c>
      <c r="F559" s="9" t="s">
        <v>310</v>
      </c>
      <c r="G559" s="23">
        <v>20</v>
      </c>
      <c r="H559" s="23">
        <v>0</v>
      </c>
      <c r="I559" s="24">
        <v>0</v>
      </c>
    </row>
    <row r="560" spans="1:9" ht="25.5">
      <c r="A560" s="19" t="s">
        <v>323</v>
      </c>
      <c r="B560" s="20">
        <v>917</v>
      </c>
      <c r="C560" s="21">
        <v>9</v>
      </c>
      <c r="D560" s="21">
        <v>9</v>
      </c>
      <c r="E560" s="22" t="s">
        <v>423</v>
      </c>
      <c r="F560" s="9" t="s">
        <v>322</v>
      </c>
      <c r="G560" s="23">
        <v>20</v>
      </c>
      <c r="H560" s="23">
        <v>0</v>
      </c>
      <c r="I560" s="24">
        <v>0</v>
      </c>
    </row>
    <row r="561" spans="1:9" s="10" customFormat="1">
      <c r="A561" s="13" t="s">
        <v>351</v>
      </c>
      <c r="B561" s="14">
        <v>917</v>
      </c>
      <c r="C561" s="15">
        <v>10</v>
      </c>
      <c r="D561" s="15">
        <v>0</v>
      </c>
      <c r="E561" s="16" t="s">
        <v>310</v>
      </c>
      <c r="F561" s="11" t="s">
        <v>310</v>
      </c>
      <c r="G561" s="17">
        <v>7242</v>
      </c>
      <c r="H561" s="17">
        <v>5457.7</v>
      </c>
      <c r="I561" s="18">
        <v>0.75361778514222588</v>
      </c>
    </row>
    <row r="562" spans="1:9" s="10" customFormat="1">
      <c r="A562" s="13" t="s">
        <v>422</v>
      </c>
      <c r="B562" s="14">
        <v>917</v>
      </c>
      <c r="C562" s="15">
        <v>10</v>
      </c>
      <c r="D562" s="15">
        <v>1</v>
      </c>
      <c r="E562" s="16" t="s">
        <v>310</v>
      </c>
      <c r="F562" s="11" t="s">
        <v>310</v>
      </c>
      <c r="G562" s="17">
        <v>4642.7</v>
      </c>
      <c r="H562" s="17">
        <v>3478.1</v>
      </c>
      <c r="I562" s="18">
        <v>0.74915458677062918</v>
      </c>
    </row>
    <row r="563" spans="1:9" ht="25.5">
      <c r="A563" s="19" t="s">
        <v>421</v>
      </c>
      <c r="B563" s="20">
        <v>917</v>
      </c>
      <c r="C563" s="21">
        <v>10</v>
      </c>
      <c r="D563" s="21">
        <v>1</v>
      </c>
      <c r="E563" s="22" t="s">
        <v>420</v>
      </c>
      <c r="F563" s="9" t="s">
        <v>310</v>
      </c>
      <c r="G563" s="23">
        <v>4642.7</v>
      </c>
      <c r="H563" s="23">
        <v>3478.1</v>
      </c>
      <c r="I563" s="24">
        <v>0.74915458677062918</v>
      </c>
    </row>
    <row r="564" spans="1:9">
      <c r="A564" s="19" t="s">
        <v>419</v>
      </c>
      <c r="B564" s="20">
        <v>917</v>
      </c>
      <c r="C564" s="21">
        <v>10</v>
      </c>
      <c r="D564" s="21">
        <v>1</v>
      </c>
      <c r="E564" s="22" t="s">
        <v>418</v>
      </c>
      <c r="F564" s="9" t="s">
        <v>310</v>
      </c>
      <c r="G564" s="23">
        <v>4642.7</v>
      </c>
      <c r="H564" s="23">
        <v>3478.1</v>
      </c>
      <c r="I564" s="24">
        <v>0.74915458677062918</v>
      </c>
    </row>
    <row r="565" spans="1:9" ht="89.25">
      <c r="A565" s="19" t="s">
        <v>417</v>
      </c>
      <c r="B565" s="20">
        <v>917</v>
      </c>
      <c r="C565" s="21">
        <v>10</v>
      </c>
      <c r="D565" s="21">
        <v>1</v>
      </c>
      <c r="E565" s="22" t="s">
        <v>416</v>
      </c>
      <c r="F565" s="9" t="s">
        <v>310</v>
      </c>
      <c r="G565" s="23">
        <v>4642.7</v>
      </c>
      <c r="H565" s="23">
        <v>3478.1</v>
      </c>
      <c r="I565" s="24">
        <v>0.74915458677062918</v>
      </c>
    </row>
    <row r="566" spans="1:9">
      <c r="A566" s="19" t="s">
        <v>321</v>
      </c>
      <c r="B566" s="20">
        <v>917</v>
      </c>
      <c r="C566" s="21">
        <v>10</v>
      </c>
      <c r="D566" s="21">
        <v>1</v>
      </c>
      <c r="E566" s="22" t="s">
        <v>416</v>
      </c>
      <c r="F566" s="9" t="s">
        <v>320</v>
      </c>
      <c r="G566" s="23">
        <v>4642.7</v>
      </c>
      <c r="H566" s="23">
        <v>3478.1</v>
      </c>
      <c r="I566" s="24">
        <v>0.74915458677062918</v>
      </c>
    </row>
    <row r="567" spans="1:9" s="10" customFormat="1">
      <c r="A567" s="13" t="s">
        <v>350</v>
      </c>
      <c r="B567" s="14">
        <v>917</v>
      </c>
      <c r="C567" s="15">
        <v>10</v>
      </c>
      <c r="D567" s="15">
        <v>3</v>
      </c>
      <c r="E567" s="16" t="s">
        <v>310</v>
      </c>
      <c r="F567" s="11" t="s">
        <v>310</v>
      </c>
      <c r="G567" s="17">
        <v>1280.0999999999999</v>
      </c>
      <c r="H567" s="17">
        <v>1036</v>
      </c>
      <c r="I567" s="18">
        <v>0.80931177251777209</v>
      </c>
    </row>
    <row r="568" spans="1:9" ht="25.5">
      <c r="A568" s="19" t="s">
        <v>415</v>
      </c>
      <c r="B568" s="20">
        <v>917</v>
      </c>
      <c r="C568" s="21">
        <v>10</v>
      </c>
      <c r="D568" s="21">
        <v>3</v>
      </c>
      <c r="E568" s="22" t="s">
        <v>414</v>
      </c>
      <c r="F568" s="9" t="s">
        <v>310</v>
      </c>
      <c r="G568" s="23">
        <v>901.9</v>
      </c>
      <c r="H568" s="23">
        <v>690.4</v>
      </c>
      <c r="I568" s="24">
        <v>0.76549506597183725</v>
      </c>
    </row>
    <row r="569" spans="1:9" ht="25.5">
      <c r="A569" s="19" t="s">
        <v>413</v>
      </c>
      <c r="B569" s="20">
        <v>917</v>
      </c>
      <c r="C569" s="21">
        <v>10</v>
      </c>
      <c r="D569" s="21">
        <v>3</v>
      </c>
      <c r="E569" s="22" t="s">
        <v>412</v>
      </c>
      <c r="F569" s="9" t="s">
        <v>310</v>
      </c>
      <c r="G569" s="23">
        <v>901.9</v>
      </c>
      <c r="H569" s="23">
        <v>690.4</v>
      </c>
      <c r="I569" s="24">
        <v>0.76549506597183725</v>
      </c>
    </row>
    <row r="570" spans="1:9" ht="63.75">
      <c r="A570" s="19" t="s">
        <v>411</v>
      </c>
      <c r="B570" s="20">
        <v>917</v>
      </c>
      <c r="C570" s="21">
        <v>10</v>
      </c>
      <c r="D570" s="21">
        <v>3</v>
      </c>
      <c r="E570" s="22" t="s">
        <v>410</v>
      </c>
      <c r="F570" s="9" t="s">
        <v>310</v>
      </c>
      <c r="G570" s="23">
        <v>898.9</v>
      </c>
      <c r="H570" s="23">
        <v>687.4</v>
      </c>
      <c r="I570" s="24">
        <v>0.76471242629880964</v>
      </c>
    </row>
    <row r="571" spans="1:9">
      <c r="A571" s="19" t="s">
        <v>321</v>
      </c>
      <c r="B571" s="20">
        <v>917</v>
      </c>
      <c r="C571" s="21">
        <v>10</v>
      </c>
      <c r="D571" s="21">
        <v>3</v>
      </c>
      <c r="E571" s="22" t="s">
        <v>410</v>
      </c>
      <c r="F571" s="9" t="s">
        <v>320</v>
      </c>
      <c r="G571" s="23">
        <v>898.9</v>
      </c>
      <c r="H571" s="23">
        <v>687.4</v>
      </c>
      <c r="I571" s="24">
        <v>0.76471242629880964</v>
      </c>
    </row>
    <row r="572" spans="1:9" ht="38.25">
      <c r="A572" s="19" t="s">
        <v>409</v>
      </c>
      <c r="B572" s="20">
        <v>917</v>
      </c>
      <c r="C572" s="21">
        <v>10</v>
      </c>
      <c r="D572" s="21">
        <v>3</v>
      </c>
      <c r="E572" s="22" t="s">
        <v>408</v>
      </c>
      <c r="F572" s="9" t="s">
        <v>310</v>
      </c>
      <c r="G572" s="23">
        <v>3</v>
      </c>
      <c r="H572" s="23">
        <v>3</v>
      </c>
      <c r="I572" s="24">
        <v>1</v>
      </c>
    </row>
    <row r="573" spans="1:9">
      <c r="A573" s="19" t="s">
        <v>321</v>
      </c>
      <c r="B573" s="20">
        <v>917</v>
      </c>
      <c r="C573" s="21">
        <v>10</v>
      </c>
      <c r="D573" s="21">
        <v>3</v>
      </c>
      <c r="E573" s="22" t="s">
        <v>408</v>
      </c>
      <c r="F573" s="9" t="s">
        <v>320</v>
      </c>
      <c r="G573" s="23">
        <v>3</v>
      </c>
      <c r="H573" s="23">
        <v>3</v>
      </c>
      <c r="I573" s="24">
        <v>1</v>
      </c>
    </row>
    <row r="574" spans="1:9" ht="25.5">
      <c r="A574" s="19" t="s">
        <v>407</v>
      </c>
      <c r="B574" s="20">
        <v>917</v>
      </c>
      <c r="C574" s="21">
        <v>10</v>
      </c>
      <c r="D574" s="21">
        <v>3</v>
      </c>
      <c r="E574" s="22" t="s">
        <v>406</v>
      </c>
      <c r="F574" s="9" t="s">
        <v>310</v>
      </c>
      <c r="G574" s="23">
        <v>378.2</v>
      </c>
      <c r="H574" s="23">
        <v>345.6</v>
      </c>
      <c r="I574" s="24">
        <v>0.9138022210470651</v>
      </c>
    </row>
    <row r="575" spans="1:9" ht="82.9" customHeight="1">
      <c r="A575" s="19" t="s">
        <v>405</v>
      </c>
      <c r="B575" s="20">
        <v>917</v>
      </c>
      <c r="C575" s="21">
        <v>10</v>
      </c>
      <c r="D575" s="21">
        <v>3</v>
      </c>
      <c r="E575" s="22" t="s">
        <v>404</v>
      </c>
      <c r="F575" s="9" t="s">
        <v>310</v>
      </c>
      <c r="G575" s="23">
        <v>378.2</v>
      </c>
      <c r="H575" s="23">
        <v>345.6</v>
      </c>
      <c r="I575" s="24">
        <v>0.9138022210470651</v>
      </c>
    </row>
    <row r="576" spans="1:9" ht="51">
      <c r="A576" s="19" t="s">
        <v>403</v>
      </c>
      <c r="B576" s="20">
        <v>917</v>
      </c>
      <c r="C576" s="21">
        <v>10</v>
      </c>
      <c r="D576" s="21">
        <v>3</v>
      </c>
      <c r="E576" s="22" t="s">
        <v>402</v>
      </c>
      <c r="F576" s="9" t="s">
        <v>310</v>
      </c>
      <c r="G576" s="23">
        <v>336</v>
      </c>
      <c r="H576" s="23">
        <v>336</v>
      </c>
      <c r="I576" s="24">
        <v>1</v>
      </c>
    </row>
    <row r="577" spans="1:9">
      <c r="A577" s="19" t="s">
        <v>321</v>
      </c>
      <c r="B577" s="20">
        <v>917</v>
      </c>
      <c r="C577" s="21">
        <v>10</v>
      </c>
      <c r="D577" s="21">
        <v>3</v>
      </c>
      <c r="E577" s="22" t="s">
        <v>402</v>
      </c>
      <c r="F577" s="9" t="s">
        <v>320</v>
      </c>
      <c r="G577" s="23">
        <v>336</v>
      </c>
      <c r="H577" s="23">
        <v>336</v>
      </c>
      <c r="I577" s="24">
        <v>1</v>
      </c>
    </row>
    <row r="578" spans="1:9" ht="51">
      <c r="A578" s="19" t="s">
        <v>401</v>
      </c>
      <c r="B578" s="20">
        <v>917</v>
      </c>
      <c r="C578" s="21">
        <v>10</v>
      </c>
      <c r="D578" s="21">
        <v>3</v>
      </c>
      <c r="E578" s="22" t="s">
        <v>400</v>
      </c>
      <c r="F578" s="9" t="s">
        <v>310</v>
      </c>
      <c r="G578" s="23">
        <v>42.2</v>
      </c>
      <c r="H578" s="23">
        <v>9.6</v>
      </c>
      <c r="I578" s="24">
        <v>0.22748815165876776</v>
      </c>
    </row>
    <row r="579" spans="1:9">
      <c r="A579" s="19" t="s">
        <v>321</v>
      </c>
      <c r="B579" s="20">
        <v>917</v>
      </c>
      <c r="C579" s="21">
        <v>10</v>
      </c>
      <c r="D579" s="21">
        <v>3</v>
      </c>
      <c r="E579" s="22" t="s">
        <v>400</v>
      </c>
      <c r="F579" s="9" t="s">
        <v>320</v>
      </c>
      <c r="G579" s="23">
        <v>42.2</v>
      </c>
      <c r="H579" s="23">
        <v>9.6</v>
      </c>
      <c r="I579" s="24">
        <v>0.22748815165876776</v>
      </c>
    </row>
    <row r="580" spans="1:9" s="10" customFormat="1">
      <c r="A580" s="13" t="s">
        <v>347</v>
      </c>
      <c r="B580" s="14">
        <v>917</v>
      </c>
      <c r="C580" s="15">
        <v>10</v>
      </c>
      <c r="D580" s="15">
        <v>6</v>
      </c>
      <c r="E580" s="16" t="s">
        <v>310</v>
      </c>
      <c r="F580" s="11" t="s">
        <v>310</v>
      </c>
      <c r="G580" s="17">
        <v>1319.2</v>
      </c>
      <c r="H580" s="17">
        <v>943.6</v>
      </c>
      <c r="I580" s="18">
        <v>0.71528198908429352</v>
      </c>
    </row>
    <row r="581" spans="1:9" ht="25.5">
      <c r="A581" s="19" t="s">
        <v>327</v>
      </c>
      <c r="B581" s="20">
        <v>917</v>
      </c>
      <c r="C581" s="21">
        <v>10</v>
      </c>
      <c r="D581" s="21">
        <v>6</v>
      </c>
      <c r="E581" s="22" t="s">
        <v>326</v>
      </c>
      <c r="F581" s="9" t="s">
        <v>310</v>
      </c>
      <c r="G581" s="23">
        <v>1219.2</v>
      </c>
      <c r="H581" s="23">
        <v>886.6</v>
      </c>
      <c r="I581" s="24">
        <v>0.72719816272965876</v>
      </c>
    </row>
    <row r="582" spans="1:9" ht="25.5">
      <c r="A582" s="19" t="s">
        <v>346</v>
      </c>
      <c r="B582" s="20">
        <v>917</v>
      </c>
      <c r="C582" s="21">
        <v>10</v>
      </c>
      <c r="D582" s="21">
        <v>6</v>
      </c>
      <c r="E582" s="22" t="s">
        <v>345</v>
      </c>
      <c r="F582" s="9" t="s">
        <v>310</v>
      </c>
      <c r="G582" s="23">
        <v>1219.2</v>
      </c>
      <c r="H582" s="23">
        <v>886.6</v>
      </c>
      <c r="I582" s="24">
        <v>0.72719816272965876</v>
      </c>
    </row>
    <row r="583" spans="1:9" ht="63.75">
      <c r="A583" s="19" t="s">
        <v>399</v>
      </c>
      <c r="B583" s="20">
        <v>917</v>
      </c>
      <c r="C583" s="21">
        <v>10</v>
      </c>
      <c r="D583" s="21">
        <v>6</v>
      </c>
      <c r="E583" s="22" t="s">
        <v>398</v>
      </c>
      <c r="F583" s="9" t="s">
        <v>310</v>
      </c>
      <c r="G583" s="23">
        <v>1219.2</v>
      </c>
      <c r="H583" s="23">
        <v>886.6</v>
      </c>
      <c r="I583" s="24">
        <v>0.72719816272965876</v>
      </c>
    </row>
    <row r="584" spans="1:9" ht="63.75">
      <c r="A584" s="19" t="s">
        <v>309</v>
      </c>
      <c r="B584" s="20">
        <v>917</v>
      </c>
      <c r="C584" s="21">
        <v>10</v>
      </c>
      <c r="D584" s="21">
        <v>6</v>
      </c>
      <c r="E584" s="22" t="s">
        <v>398</v>
      </c>
      <c r="F584" s="9" t="s">
        <v>308</v>
      </c>
      <c r="G584" s="23">
        <v>1120.9000000000001</v>
      </c>
      <c r="H584" s="23">
        <v>825.4</v>
      </c>
      <c r="I584" s="24">
        <v>0.73637255776608079</v>
      </c>
    </row>
    <row r="585" spans="1:9" ht="25.5">
      <c r="A585" s="19" t="s">
        <v>323</v>
      </c>
      <c r="B585" s="20">
        <v>917</v>
      </c>
      <c r="C585" s="21">
        <v>10</v>
      </c>
      <c r="D585" s="21">
        <v>6</v>
      </c>
      <c r="E585" s="22" t="s">
        <v>398</v>
      </c>
      <c r="F585" s="9" t="s">
        <v>322</v>
      </c>
      <c r="G585" s="23">
        <v>98.3</v>
      </c>
      <c r="H585" s="23">
        <v>61.2</v>
      </c>
      <c r="I585" s="24">
        <v>0.62258392675483221</v>
      </c>
    </row>
    <row r="586" spans="1:9" ht="55.9" customHeight="1">
      <c r="A586" s="19" t="s">
        <v>397</v>
      </c>
      <c r="B586" s="20">
        <v>917</v>
      </c>
      <c r="C586" s="21">
        <v>10</v>
      </c>
      <c r="D586" s="21">
        <v>6</v>
      </c>
      <c r="E586" s="22" t="s">
        <v>396</v>
      </c>
      <c r="F586" s="9" t="s">
        <v>310</v>
      </c>
      <c r="G586" s="23">
        <v>100</v>
      </c>
      <c r="H586" s="23">
        <v>57</v>
      </c>
      <c r="I586" s="24">
        <v>0.56999999999999995</v>
      </c>
    </row>
    <row r="587" spans="1:9" ht="41.45" customHeight="1">
      <c r="A587" s="19" t="s">
        <v>395</v>
      </c>
      <c r="B587" s="20">
        <v>917</v>
      </c>
      <c r="C587" s="21">
        <v>10</v>
      </c>
      <c r="D587" s="21">
        <v>6</v>
      </c>
      <c r="E587" s="22" t="s">
        <v>394</v>
      </c>
      <c r="F587" s="9" t="s">
        <v>310</v>
      </c>
      <c r="G587" s="23">
        <v>100</v>
      </c>
      <c r="H587" s="23">
        <v>57</v>
      </c>
      <c r="I587" s="24">
        <v>0.56999999999999995</v>
      </c>
    </row>
    <row r="588" spans="1:9" ht="51">
      <c r="A588" s="19" t="s">
        <v>393</v>
      </c>
      <c r="B588" s="20">
        <v>917</v>
      </c>
      <c r="C588" s="21">
        <v>10</v>
      </c>
      <c r="D588" s="21">
        <v>6</v>
      </c>
      <c r="E588" s="22" t="s">
        <v>392</v>
      </c>
      <c r="F588" s="9" t="s">
        <v>310</v>
      </c>
      <c r="G588" s="23">
        <v>100</v>
      </c>
      <c r="H588" s="23">
        <v>57</v>
      </c>
      <c r="I588" s="24">
        <v>0.56999999999999995</v>
      </c>
    </row>
    <row r="589" spans="1:9" ht="25.5">
      <c r="A589" s="19" t="s">
        <v>323</v>
      </c>
      <c r="B589" s="20">
        <v>917</v>
      </c>
      <c r="C589" s="21">
        <v>10</v>
      </c>
      <c r="D589" s="21">
        <v>6</v>
      </c>
      <c r="E589" s="22" t="s">
        <v>392</v>
      </c>
      <c r="F589" s="9" t="s">
        <v>322</v>
      </c>
      <c r="G589" s="23">
        <v>100</v>
      </c>
      <c r="H589" s="23">
        <v>57</v>
      </c>
      <c r="I589" s="24">
        <v>0.56999999999999995</v>
      </c>
    </row>
    <row r="590" spans="1:9" s="10" customFormat="1">
      <c r="A590" s="13" t="s">
        <v>342</v>
      </c>
      <c r="B590" s="14">
        <v>917</v>
      </c>
      <c r="C590" s="15">
        <v>11</v>
      </c>
      <c r="D590" s="15">
        <v>0</v>
      </c>
      <c r="E590" s="16" t="s">
        <v>310</v>
      </c>
      <c r="F590" s="11" t="s">
        <v>310</v>
      </c>
      <c r="G590" s="17">
        <v>948.6</v>
      </c>
      <c r="H590" s="17">
        <v>257</v>
      </c>
      <c r="I590" s="18">
        <v>0.27092557453088761</v>
      </c>
    </row>
    <row r="591" spans="1:9" s="10" customFormat="1">
      <c r="A591" s="13" t="s">
        <v>341</v>
      </c>
      <c r="B591" s="14">
        <v>917</v>
      </c>
      <c r="C591" s="15">
        <v>11</v>
      </c>
      <c r="D591" s="15">
        <v>1</v>
      </c>
      <c r="E591" s="16" t="s">
        <v>310</v>
      </c>
      <c r="F591" s="11" t="s">
        <v>310</v>
      </c>
      <c r="G591" s="17">
        <v>948.6</v>
      </c>
      <c r="H591" s="17">
        <v>257</v>
      </c>
      <c r="I591" s="18">
        <v>0.27092557453088761</v>
      </c>
    </row>
    <row r="592" spans="1:9" ht="38.25">
      <c r="A592" s="19" t="s">
        <v>391</v>
      </c>
      <c r="B592" s="20">
        <v>917</v>
      </c>
      <c r="C592" s="21">
        <v>11</v>
      </c>
      <c r="D592" s="21">
        <v>1</v>
      </c>
      <c r="E592" s="22" t="s">
        <v>390</v>
      </c>
      <c r="F592" s="9" t="s">
        <v>310</v>
      </c>
      <c r="G592" s="23">
        <v>948.6</v>
      </c>
      <c r="H592" s="23">
        <v>257</v>
      </c>
      <c r="I592" s="24">
        <v>0.27092557453088761</v>
      </c>
    </row>
    <row r="593" spans="1:9" ht="40.9" customHeight="1">
      <c r="A593" s="19" t="s">
        <v>389</v>
      </c>
      <c r="B593" s="20">
        <v>917</v>
      </c>
      <c r="C593" s="21">
        <v>11</v>
      </c>
      <c r="D593" s="21">
        <v>1</v>
      </c>
      <c r="E593" s="22" t="s">
        <v>388</v>
      </c>
      <c r="F593" s="9" t="s">
        <v>310</v>
      </c>
      <c r="G593" s="23">
        <v>948.6</v>
      </c>
      <c r="H593" s="23">
        <v>257</v>
      </c>
      <c r="I593" s="24">
        <v>0.27092557453088761</v>
      </c>
    </row>
    <row r="594" spans="1:9" ht="76.5">
      <c r="A594" s="19" t="s">
        <v>387</v>
      </c>
      <c r="B594" s="20">
        <v>917</v>
      </c>
      <c r="C594" s="21">
        <v>11</v>
      </c>
      <c r="D594" s="21">
        <v>1</v>
      </c>
      <c r="E594" s="22" t="s">
        <v>386</v>
      </c>
      <c r="F594" s="9" t="s">
        <v>310</v>
      </c>
      <c r="G594" s="23">
        <v>550</v>
      </c>
      <c r="H594" s="23">
        <v>0</v>
      </c>
      <c r="I594" s="24">
        <v>0</v>
      </c>
    </row>
    <row r="595" spans="1:9" ht="25.5">
      <c r="A595" s="19" t="s">
        <v>323</v>
      </c>
      <c r="B595" s="20">
        <v>917</v>
      </c>
      <c r="C595" s="21">
        <v>11</v>
      </c>
      <c r="D595" s="21">
        <v>1</v>
      </c>
      <c r="E595" s="22" t="s">
        <v>386</v>
      </c>
      <c r="F595" s="9" t="s">
        <v>322</v>
      </c>
      <c r="G595" s="23">
        <v>550</v>
      </c>
      <c r="H595" s="23">
        <v>0</v>
      </c>
      <c r="I595" s="24">
        <v>0</v>
      </c>
    </row>
    <row r="596" spans="1:9" ht="25.5">
      <c r="A596" s="19" t="s">
        <v>385</v>
      </c>
      <c r="B596" s="20">
        <v>917</v>
      </c>
      <c r="C596" s="21">
        <v>11</v>
      </c>
      <c r="D596" s="21">
        <v>1</v>
      </c>
      <c r="E596" s="22" t="s">
        <v>384</v>
      </c>
      <c r="F596" s="9" t="s">
        <v>310</v>
      </c>
      <c r="G596" s="23">
        <v>75</v>
      </c>
      <c r="H596" s="23">
        <v>25</v>
      </c>
      <c r="I596" s="24">
        <v>0.33333333333333331</v>
      </c>
    </row>
    <row r="597" spans="1:9" ht="25.5">
      <c r="A597" s="19" t="s">
        <v>323</v>
      </c>
      <c r="B597" s="20">
        <v>917</v>
      </c>
      <c r="C597" s="21">
        <v>11</v>
      </c>
      <c r="D597" s="21">
        <v>1</v>
      </c>
      <c r="E597" s="22" t="s">
        <v>384</v>
      </c>
      <c r="F597" s="9" t="s">
        <v>322</v>
      </c>
      <c r="G597" s="23">
        <v>75</v>
      </c>
      <c r="H597" s="23">
        <v>25</v>
      </c>
      <c r="I597" s="24">
        <v>0.33333333333333331</v>
      </c>
    </row>
    <row r="598" spans="1:9" ht="25.5">
      <c r="A598" s="19" t="s">
        <v>383</v>
      </c>
      <c r="B598" s="20">
        <v>917</v>
      </c>
      <c r="C598" s="21">
        <v>11</v>
      </c>
      <c r="D598" s="21">
        <v>1</v>
      </c>
      <c r="E598" s="22" t="s">
        <v>382</v>
      </c>
      <c r="F598" s="9" t="s">
        <v>310</v>
      </c>
      <c r="G598" s="23">
        <v>277.2</v>
      </c>
      <c r="H598" s="23">
        <v>201</v>
      </c>
      <c r="I598" s="24">
        <v>0.72510822510822515</v>
      </c>
    </row>
    <row r="599" spans="1:9" ht="25.5">
      <c r="A599" s="19" t="s">
        <v>323</v>
      </c>
      <c r="B599" s="20">
        <v>917</v>
      </c>
      <c r="C599" s="21">
        <v>11</v>
      </c>
      <c r="D599" s="21">
        <v>1</v>
      </c>
      <c r="E599" s="22" t="s">
        <v>382</v>
      </c>
      <c r="F599" s="9" t="s">
        <v>322</v>
      </c>
      <c r="G599" s="23">
        <v>277.2</v>
      </c>
      <c r="H599" s="23">
        <v>201</v>
      </c>
      <c r="I599" s="24">
        <v>0.72510822510822515</v>
      </c>
    </row>
    <row r="600" spans="1:9" ht="25.5">
      <c r="A600" s="19" t="s">
        <v>381</v>
      </c>
      <c r="B600" s="20">
        <v>917</v>
      </c>
      <c r="C600" s="21">
        <v>11</v>
      </c>
      <c r="D600" s="21">
        <v>1</v>
      </c>
      <c r="E600" s="22" t="s">
        <v>380</v>
      </c>
      <c r="F600" s="9" t="s">
        <v>310</v>
      </c>
      <c r="G600" s="23">
        <v>46.4</v>
      </c>
      <c r="H600" s="23">
        <v>31</v>
      </c>
      <c r="I600" s="24">
        <v>0.6681034482758621</v>
      </c>
    </row>
    <row r="601" spans="1:9" ht="25.5">
      <c r="A601" s="19" t="s">
        <v>323</v>
      </c>
      <c r="B601" s="20">
        <v>917</v>
      </c>
      <c r="C601" s="21">
        <v>11</v>
      </c>
      <c r="D601" s="21">
        <v>1</v>
      </c>
      <c r="E601" s="22" t="s">
        <v>380</v>
      </c>
      <c r="F601" s="9" t="s">
        <v>322</v>
      </c>
      <c r="G601" s="23">
        <v>46.4</v>
      </c>
      <c r="H601" s="23">
        <v>31</v>
      </c>
      <c r="I601" s="24">
        <v>0.6681034482758621</v>
      </c>
    </row>
    <row r="602" spans="1:9" s="10" customFormat="1" ht="25.5">
      <c r="A602" s="13" t="s">
        <v>379</v>
      </c>
      <c r="B602" s="14">
        <v>918</v>
      </c>
      <c r="C602" s="15">
        <v>0</v>
      </c>
      <c r="D602" s="15">
        <v>0</v>
      </c>
      <c r="E602" s="16" t="s">
        <v>310</v>
      </c>
      <c r="F602" s="11" t="s">
        <v>310</v>
      </c>
      <c r="G602" s="17">
        <v>77490.399999999994</v>
      </c>
      <c r="H602" s="17">
        <v>11889.3</v>
      </c>
      <c r="I602" s="18">
        <v>0.15342932801998699</v>
      </c>
    </row>
    <row r="603" spans="1:9" s="10" customFormat="1">
      <c r="A603" s="13" t="s">
        <v>378</v>
      </c>
      <c r="B603" s="14">
        <v>918</v>
      </c>
      <c r="C603" s="15">
        <v>4</v>
      </c>
      <c r="D603" s="15">
        <v>0</v>
      </c>
      <c r="E603" s="16" t="s">
        <v>310</v>
      </c>
      <c r="F603" s="11" t="s">
        <v>310</v>
      </c>
      <c r="G603" s="17">
        <v>117.5</v>
      </c>
      <c r="H603" s="17">
        <v>0</v>
      </c>
      <c r="I603" s="18">
        <v>0</v>
      </c>
    </row>
    <row r="604" spans="1:9" s="10" customFormat="1">
      <c r="A604" s="13" t="s">
        <v>377</v>
      </c>
      <c r="B604" s="14">
        <v>918</v>
      </c>
      <c r="C604" s="15">
        <v>4</v>
      </c>
      <c r="D604" s="15">
        <v>9</v>
      </c>
      <c r="E604" s="16" t="s">
        <v>310</v>
      </c>
      <c r="F604" s="11" t="s">
        <v>310</v>
      </c>
      <c r="G604" s="17">
        <v>117.5</v>
      </c>
      <c r="H604" s="17">
        <v>0</v>
      </c>
      <c r="I604" s="18">
        <v>0</v>
      </c>
    </row>
    <row r="605" spans="1:9">
      <c r="A605" s="19" t="s">
        <v>376</v>
      </c>
      <c r="B605" s="20">
        <v>918</v>
      </c>
      <c r="C605" s="21">
        <v>4</v>
      </c>
      <c r="D605" s="21">
        <v>9</v>
      </c>
      <c r="E605" s="22" t="s">
        <v>375</v>
      </c>
      <c r="F605" s="9" t="s">
        <v>310</v>
      </c>
      <c r="G605" s="23">
        <v>117.5</v>
      </c>
      <c r="H605" s="23">
        <v>0</v>
      </c>
      <c r="I605" s="24">
        <v>0</v>
      </c>
    </row>
    <row r="606" spans="1:9">
      <c r="A606" s="19" t="s">
        <v>374</v>
      </c>
      <c r="B606" s="20">
        <v>918</v>
      </c>
      <c r="C606" s="21">
        <v>4</v>
      </c>
      <c r="D606" s="21">
        <v>9</v>
      </c>
      <c r="E606" s="22" t="s">
        <v>373</v>
      </c>
      <c r="F606" s="9" t="s">
        <v>310</v>
      </c>
      <c r="G606" s="23">
        <v>117.5</v>
      </c>
      <c r="H606" s="23">
        <v>0</v>
      </c>
      <c r="I606" s="24">
        <v>0</v>
      </c>
    </row>
    <row r="607" spans="1:9" ht="25.5">
      <c r="A607" s="19" t="s">
        <v>372</v>
      </c>
      <c r="B607" s="20">
        <v>918</v>
      </c>
      <c r="C607" s="21">
        <v>4</v>
      </c>
      <c r="D607" s="21">
        <v>9</v>
      </c>
      <c r="E607" s="22" t="s">
        <v>371</v>
      </c>
      <c r="F607" s="9" t="s">
        <v>310</v>
      </c>
      <c r="G607" s="23">
        <v>117.5</v>
      </c>
      <c r="H607" s="23">
        <v>0</v>
      </c>
      <c r="I607" s="24">
        <v>0</v>
      </c>
    </row>
    <row r="608" spans="1:9" ht="25.5">
      <c r="A608" s="19" t="s">
        <v>323</v>
      </c>
      <c r="B608" s="20">
        <v>918</v>
      </c>
      <c r="C608" s="21">
        <v>4</v>
      </c>
      <c r="D608" s="21">
        <v>9</v>
      </c>
      <c r="E608" s="22" t="s">
        <v>371</v>
      </c>
      <c r="F608" s="9" t="s">
        <v>322</v>
      </c>
      <c r="G608" s="23">
        <v>117.5</v>
      </c>
      <c r="H608" s="23">
        <v>0</v>
      </c>
      <c r="I608" s="24">
        <v>0</v>
      </c>
    </row>
    <row r="609" spans="1:9" s="10" customFormat="1">
      <c r="A609" s="13" t="s">
        <v>370</v>
      </c>
      <c r="B609" s="14">
        <v>918</v>
      </c>
      <c r="C609" s="15">
        <v>5</v>
      </c>
      <c r="D609" s="15">
        <v>0</v>
      </c>
      <c r="E609" s="16" t="s">
        <v>310</v>
      </c>
      <c r="F609" s="11" t="s">
        <v>310</v>
      </c>
      <c r="G609" s="17">
        <v>5517.3</v>
      </c>
      <c r="H609" s="17">
        <v>3741.5</v>
      </c>
      <c r="I609" s="18">
        <v>0.6781396697660087</v>
      </c>
    </row>
    <row r="610" spans="1:9" s="10" customFormat="1">
      <c r="A610" s="13" t="s">
        <v>369</v>
      </c>
      <c r="B610" s="14">
        <v>918</v>
      </c>
      <c r="C610" s="15">
        <v>5</v>
      </c>
      <c r="D610" s="15">
        <v>3</v>
      </c>
      <c r="E610" s="16" t="s">
        <v>310</v>
      </c>
      <c r="F610" s="11" t="s">
        <v>310</v>
      </c>
      <c r="G610" s="17">
        <v>128.6</v>
      </c>
      <c r="H610" s="17">
        <v>0</v>
      </c>
      <c r="I610" s="18">
        <v>0</v>
      </c>
    </row>
    <row r="611" spans="1:9" ht="38.25">
      <c r="A611" s="19" t="s">
        <v>368</v>
      </c>
      <c r="B611" s="20">
        <v>918</v>
      </c>
      <c r="C611" s="21">
        <v>5</v>
      </c>
      <c r="D611" s="21">
        <v>3</v>
      </c>
      <c r="E611" s="22" t="s">
        <v>367</v>
      </c>
      <c r="F611" s="9" t="s">
        <v>310</v>
      </c>
      <c r="G611" s="23">
        <v>128.6</v>
      </c>
      <c r="H611" s="23">
        <v>0</v>
      </c>
      <c r="I611" s="24">
        <v>0</v>
      </c>
    </row>
    <row r="612" spans="1:9" ht="25.5">
      <c r="A612" s="19" t="s">
        <v>366</v>
      </c>
      <c r="B612" s="20">
        <v>918</v>
      </c>
      <c r="C612" s="21">
        <v>5</v>
      </c>
      <c r="D612" s="21">
        <v>3</v>
      </c>
      <c r="E612" s="22" t="s">
        <v>365</v>
      </c>
      <c r="F612" s="9" t="s">
        <v>310</v>
      </c>
      <c r="G612" s="23">
        <v>128.6</v>
      </c>
      <c r="H612" s="23">
        <v>0</v>
      </c>
      <c r="I612" s="24">
        <v>0</v>
      </c>
    </row>
    <row r="613" spans="1:9" ht="38.25">
      <c r="A613" s="19" t="s">
        <v>364</v>
      </c>
      <c r="B613" s="20">
        <v>918</v>
      </c>
      <c r="C613" s="21">
        <v>5</v>
      </c>
      <c r="D613" s="21">
        <v>3</v>
      </c>
      <c r="E613" s="22" t="s">
        <v>363</v>
      </c>
      <c r="F613" s="9" t="s">
        <v>310</v>
      </c>
      <c r="G613" s="23">
        <v>128.6</v>
      </c>
      <c r="H613" s="23">
        <v>0</v>
      </c>
      <c r="I613" s="24">
        <v>0</v>
      </c>
    </row>
    <row r="614" spans="1:9" ht="25.5">
      <c r="A614" s="19" t="s">
        <v>323</v>
      </c>
      <c r="B614" s="20">
        <v>918</v>
      </c>
      <c r="C614" s="21">
        <v>5</v>
      </c>
      <c r="D614" s="21">
        <v>3</v>
      </c>
      <c r="E614" s="22" t="s">
        <v>363</v>
      </c>
      <c r="F614" s="9" t="s">
        <v>322</v>
      </c>
      <c r="G614" s="23">
        <v>128.6</v>
      </c>
      <c r="H614" s="23">
        <v>0</v>
      </c>
      <c r="I614" s="24">
        <v>0</v>
      </c>
    </row>
    <row r="615" spans="1:9" s="10" customFormat="1" ht="25.5">
      <c r="A615" s="13" t="s">
        <v>362</v>
      </c>
      <c r="B615" s="14">
        <v>918</v>
      </c>
      <c r="C615" s="15">
        <v>5</v>
      </c>
      <c r="D615" s="15">
        <v>5</v>
      </c>
      <c r="E615" s="16" t="s">
        <v>310</v>
      </c>
      <c r="F615" s="11" t="s">
        <v>310</v>
      </c>
      <c r="G615" s="17">
        <v>5388.7</v>
      </c>
      <c r="H615" s="17">
        <v>3741.5</v>
      </c>
      <c r="I615" s="18">
        <v>0.69432330617774229</v>
      </c>
    </row>
    <row r="616" spans="1:9" ht="25.5">
      <c r="A616" s="19" t="s">
        <v>327</v>
      </c>
      <c r="B616" s="20">
        <v>918</v>
      </c>
      <c r="C616" s="21">
        <v>5</v>
      </c>
      <c r="D616" s="21">
        <v>5</v>
      </c>
      <c r="E616" s="22" t="s">
        <v>326</v>
      </c>
      <c r="F616" s="9" t="s">
        <v>310</v>
      </c>
      <c r="G616" s="23">
        <v>5388.7</v>
      </c>
      <c r="H616" s="23">
        <v>3741.5</v>
      </c>
      <c r="I616" s="24">
        <v>0.69432330617774229</v>
      </c>
    </row>
    <row r="617" spans="1:9">
      <c r="A617" s="19" t="s">
        <v>325</v>
      </c>
      <c r="B617" s="20">
        <v>918</v>
      </c>
      <c r="C617" s="21">
        <v>5</v>
      </c>
      <c r="D617" s="21">
        <v>5</v>
      </c>
      <c r="E617" s="22" t="s">
        <v>324</v>
      </c>
      <c r="F617" s="9" t="s">
        <v>310</v>
      </c>
      <c r="G617" s="23">
        <v>5388.7</v>
      </c>
      <c r="H617" s="23">
        <v>3741.5</v>
      </c>
      <c r="I617" s="24">
        <v>0.69432330617774229</v>
      </c>
    </row>
    <row r="618" spans="1:9" ht="25.5">
      <c r="A618" s="19" t="s">
        <v>313</v>
      </c>
      <c r="B618" s="20">
        <v>918</v>
      </c>
      <c r="C618" s="21">
        <v>5</v>
      </c>
      <c r="D618" s="21">
        <v>5</v>
      </c>
      <c r="E618" s="22" t="s">
        <v>318</v>
      </c>
      <c r="F618" s="9" t="s">
        <v>310</v>
      </c>
      <c r="G618" s="23">
        <v>4038.7</v>
      </c>
      <c r="H618" s="23">
        <v>2641.6</v>
      </c>
      <c r="I618" s="24">
        <v>0.65407185480476393</v>
      </c>
    </row>
    <row r="619" spans="1:9" ht="63.75">
      <c r="A619" s="19" t="s">
        <v>309</v>
      </c>
      <c r="B619" s="20">
        <v>918</v>
      </c>
      <c r="C619" s="21">
        <v>5</v>
      </c>
      <c r="D619" s="21">
        <v>5</v>
      </c>
      <c r="E619" s="22" t="s">
        <v>318</v>
      </c>
      <c r="F619" s="9" t="s">
        <v>308</v>
      </c>
      <c r="G619" s="23">
        <v>4026.3</v>
      </c>
      <c r="H619" s="23">
        <v>2635.4</v>
      </c>
      <c r="I619" s="24">
        <v>0.65454635769813474</v>
      </c>
    </row>
    <row r="620" spans="1:9" ht="25.5">
      <c r="A620" s="19" t="s">
        <v>323</v>
      </c>
      <c r="B620" s="20">
        <v>918</v>
      </c>
      <c r="C620" s="21">
        <v>5</v>
      </c>
      <c r="D620" s="21">
        <v>5</v>
      </c>
      <c r="E620" s="22" t="s">
        <v>318</v>
      </c>
      <c r="F620" s="9" t="s">
        <v>322</v>
      </c>
      <c r="G620" s="23">
        <v>12</v>
      </c>
      <c r="H620" s="23">
        <v>6.2</v>
      </c>
      <c r="I620" s="24">
        <v>0.51666666666666672</v>
      </c>
    </row>
    <row r="621" spans="1:9">
      <c r="A621" s="19" t="s">
        <v>319</v>
      </c>
      <c r="B621" s="20">
        <v>918</v>
      </c>
      <c r="C621" s="21">
        <v>5</v>
      </c>
      <c r="D621" s="21">
        <v>5</v>
      </c>
      <c r="E621" s="22" t="s">
        <v>318</v>
      </c>
      <c r="F621" s="9" t="s">
        <v>317</v>
      </c>
      <c r="G621" s="23">
        <v>0.4</v>
      </c>
      <c r="H621" s="23">
        <v>0</v>
      </c>
      <c r="I621" s="24">
        <v>0</v>
      </c>
    </row>
    <row r="622" spans="1:9" ht="44.45" customHeight="1">
      <c r="A622" s="19" t="s">
        <v>311</v>
      </c>
      <c r="B622" s="20">
        <v>918</v>
      </c>
      <c r="C622" s="21">
        <v>5</v>
      </c>
      <c r="D622" s="21">
        <v>5</v>
      </c>
      <c r="E622" s="22" t="s">
        <v>316</v>
      </c>
      <c r="F622" s="9" t="s">
        <v>310</v>
      </c>
      <c r="G622" s="23">
        <v>1350</v>
      </c>
      <c r="H622" s="23">
        <v>1099.9000000000001</v>
      </c>
      <c r="I622" s="24">
        <v>0.81474074074074077</v>
      </c>
    </row>
    <row r="623" spans="1:9" ht="63.75">
      <c r="A623" s="19" t="s">
        <v>309</v>
      </c>
      <c r="B623" s="20">
        <v>918</v>
      </c>
      <c r="C623" s="21">
        <v>5</v>
      </c>
      <c r="D623" s="21">
        <v>5</v>
      </c>
      <c r="E623" s="22" t="s">
        <v>316</v>
      </c>
      <c r="F623" s="9" t="s">
        <v>308</v>
      </c>
      <c r="G623" s="23">
        <v>1350</v>
      </c>
      <c r="H623" s="23">
        <v>1099.9000000000001</v>
      </c>
      <c r="I623" s="24">
        <v>0.81474074074074077</v>
      </c>
    </row>
    <row r="624" spans="1:9" s="10" customFormat="1">
      <c r="A624" s="13" t="s">
        <v>361</v>
      </c>
      <c r="B624" s="14">
        <v>918</v>
      </c>
      <c r="C624" s="15">
        <v>6</v>
      </c>
      <c r="D624" s="15">
        <v>0</v>
      </c>
      <c r="E624" s="16" t="s">
        <v>310</v>
      </c>
      <c r="F624" s="11" t="s">
        <v>310</v>
      </c>
      <c r="G624" s="17">
        <v>58715.3</v>
      </c>
      <c r="H624" s="17">
        <v>0</v>
      </c>
      <c r="I624" s="18">
        <v>0</v>
      </c>
    </row>
    <row r="625" spans="1:9" s="10" customFormat="1" ht="25.5">
      <c r="A625" s="13" t="s">
        <v>360</v>
      </c>
      <c r="B625" s="14">
        <v>918</v>
      </c>
      <c r="C625" s="15">
        <v>6</v>
      </c>
      <c r="D625" s="15">
        <v>5</v>
      </c>
      <c r="E625" s="16" t="s">
        <v>310</v>
      </c>
      <c r="F625" s="11" t="s">
        <v>310</v>
      </c>
      <c r="G625" s="17">
        <v>58715.3</v>
      </c>
      <c r="H625" s="17">
        <v>0</v>
      </c>
      <c r="I625" s="18">
        <v>0</v>
      </c>
    </row>
    <row r="626" spans="1:9" ht="38.25">
      <c r="A626" s="19" t="s">
        <v>359</v>
      </c>
      <c r="B626" s="20">
        <v>918</v>
      </c>
      <c r="C626" s="21">
        <v>6</v>
      </c>
      <c r="D626" s="21">
        <v>5</v>
      </c>
      <c r="E626" s="22" t="s">
        <v>358</v>
      </c>
      <c r="F626" s="9" t="s">
        <v>310</v>
      </c>
      <c r="G626" s="23">
        <v>58715.3</v>
      </c>
      <c r="H626" s="23">
        <v>0</v>
      </c>
      <c r="I626" s="24">
        <v>0</v>
      </c>
    </row>
    <row r="627" spans="1:9" ht="63.75">
      <c r="A627" s="19" t="s">
        <v>357</v>
      </c>
      <c r="B627" s="20">
        <v>918</v>
      </c>
      <c r="C627" s="21">
        <v>6</v>
      </c>
      <c r="D627" s="21">
        <v>5</v>
      </c>
      <c r="E627" s="22" t="s">
        <v>356</v>
      </c>
      <c r="F627" s="9" t="s">
        <v>310</v>
      </c>
      <c r="G627" s="23">
        <v>58715.3</v>
      </c>
      <c r="H627" s="23">
        <v>0</v>
      </c>
      <c r="I627" s="24">
        <v>0</v>
      </c>
    </row>
    <row r="628" spans="1:9" ht="82.15" customHeight="1">
      <c r="A628" s="19" t="s">
        <v>355</v>
      </c>
      <c r="B628" s="20">
        <v>918</v>
      </c>
      <c r="C628" s="21">
        <v>6</v>
      </c>
      <c r="D628" s="21">
        <v>5</v>
      </c>
      <c r="E628" s="22" t="s">
        <v>354</v>
      </c>
      <c r="F628" s="9" t="s">
        <v>310</v>
      </c>
      <c r="G628" s="23">
        <v>58715.3</v>
      </c>
      <c r="H628" s="23">
        <v>0</v>
      </c>
      <c r="I628" s="24">
        <v>0</v>
      </c>
    </row>
    <row r="629" spans="1:9" ht="25.5">
      <c r="A629" s="19" t="s">
        <v>335</v>
      </c>
      <c r="B629" s="20">
        <v>918</v>
      </c>
      <c r="C629" s="21">
        <v>6</v>
      </c>
      <c r="D629" s="21">
        <v>5</v>
      </c>
      <c r="E629" s="22" t="s">
        <v>354</v>
      </c>
      <c r="F629" s="9" t="s">
        <v>333</v>
      </c>
      <c r="G629" s="23">
        <v>58715.3</v>
      </c>
      <c r="H629" s="23">
        <v>0</v>
      </c>
      <c r="I629" s="24">
        <v>0</v>
      </c>
    </row>
    <row r="630" spans="1:9" ht="38.25">
      <c r="A630" s="19" t="s">
        <v>353</v>
      </c>
      <c r="B630" s="20">
        <v>918</v>
      </c>
      <c r="C630" s="21">
        <v>6</v>
      </c>
      <c r="D630" s="21">
        <v>5</v>
      </c>
      <c r="E630" s="22" t="s">
        <v>352</v>
      </c>
      <c r="F630" s="9" t="s">
        <v>310</v>
      </c>
      <c r="G630" s="23">
        <v>0</v>
      </c>
      <c r="H630" s="23">
        <v>0</v>
      </c>
      <c r="I630" s="24">
        <v>0</v>
      </c>
    </row>
    <row r="631" spans="1:9" ht="25.5">
      <c r="A631" s="19" t="s">
        <v>335</v>
      </c>
      <c r="B631" s="20">
        <v>918</v>
      </c>
      <c r="C631" s="21">
        <v>6</v>
      </c>
      <c r="D631" s="21">
        <v>5</v>
      </c>
      <c r="E631" s="22" t="s">
        <v>352</v>
      </c>
      <c r="F631" s="9" t="s">
        <v>333</v>
      </c>
      <c r="G631" s="23">
        <v>0</v>
      </c>
      <c r="H631" s="23">
        <v>0</v>
      </c>
      <c r="I631" s="24">
        <v>0</v>
      </c>
    </row>
    <row r="632" spans="1:9" s="10" customFormat="1">
      <c r="A632" s="13" t="s">
        <v>351</v>
      </c>
      <c r="B632" s="14">
        <v>918</v>
      </c>
      <c r="C632" s="15">
        <v>10</v>
      </c>
      <c r="D632" s="15">
        <v>0</v>
      </c>
      <c r="E632" s="16" t="s">
        <v>310</v>
      </c>
      <c r="F632" s="11" t="s">
        <v>310</v>
      </c>
      <c r="G632" s="17">
        <v>13089.9</v>
      </c>
      <c r="H632" s="17">
        <v>8103.3</v>
      </c>
      <c r="I632" s="18">
        <v>0.61904980175555202</v>
      </c>
    </row>
    <row r="633" spans="1:9" s="10" customFormat="1">
      <c r="A633" s="13" t="s">
        <v>350</v>
      </c>
      <c r="B633" s="14">
        <v>918</v>
      </c>
      <c r="C633" s="15">
        <v>10</v>
      </c>
      <c r="D633" s="15">
        <v>3</v>
      </c>
      <c r="E633" s="16" t="s">
        <v>310</v>
      </c>
      <c r="F633" s="11" t="s">
        <v>310</v>
      </c>
      <c r="G633" s="17">
        <v>12217</v>
      </c>
      <c r="H633" s="17">
        <v>7428</v>
      </c>
      <c r="I633" s="18">
        <v>0.60800523860194811</v>
      </c>
    </row>
    <row r="634" spans="1:9" ht="25.5">
      <c r="A634" s="19" t="s">
        <v>327</v>
      </c>
      <c r="B634" s="20">
        <v>918</v>
      </c>
      <c r="C634" s="21">
        <v>10</v>
      </c>
      <c r="D634" s="21">
        <v>3</v>
      </c>
      <c r="E634" s="22" t="s">
        <v>326</v>
      </c>
      <c r="F634" s="9" t="s">
        <v>310</v>
      </c>
      <c r="G634" s="23">
        <v>12217</v>
      </c>
      <c r="H634" s="23">
        <v>7428</v>
      </c>
      <c r="I634" s="24">
        <v>0.60800523860194811</v>
      </c>
    </row>
    <row r="635" spans="1:9" ht="25.5">
      <c r="A635" s="19" t="s">
        <v>346</v>
      </c>
      <c r="B635" s="20">
        <v>918</v>
      </c>
      <c r="C635" s="21">
        <v>10</v>
      </c>
      <c r="D635" s="21">
        <v>3</v>
      </c>
      <c r="E635" s="22" t="s">
        <v>345</v>
      </c>
      <c r="F635" s="9" t="s">
        <v>310</v>
      </c>
      <c r="G635" s="23">
        <v>12217</v>
      </c>
      <c r="H635" s="23">
        <v>7428</v>
      </c>
      <c r="I635" s="24">
        <v>0.60800523860194811</v>
      </c>
    </row>
    <row r="636" spans="1:9" ht="63.75">
      <c r="A636" s="19" t="s">
        <v>344</v>
      </c>
      <c r="B636" s="20">
        <v>918</v>
      </c>
      <c r="C636" s="21">
        <v>10</v>
      </c>
      <c r="D636" s="21">
        <v>3</v>
      </c>
      <c r="E636" s="22" t="s">
        <v>343</v>
      </c>
      <c r="F636" s="9" t="s">
        <v>310</v>
      </c>
      <c r="G636" s="23">
        <v>0</v>
      </c>
      <c r="H636" s="23">
        <v>0</v>
      </c>
      <c r="I636" s="24">
        <v>0</v>
      </c>
    </row>
    <row r="637" spans="1:9" ht="63.75">
      <c r="A637" s="19" t="s">
        <v>309</v>
      </c>
      <c r="B637" s="20">
        <v>918</v>
      </c>
      <c r="C637" s="21">
        <v>10</v>
      </c>
      <c r="D637" s="21">
        <v>3</v>
      </c>
      <c r="E637" s="22" t="s">
        <v>343</v>
      </c>
      <c r="F637" s="9" t="s">
        <v>308</v>
      </c>
      <c r="G637" s="23">
        <v>0</v>
      </c>
      <c r="H637" s="23">
        <v>0</v>
      </c>
      <c r="I637" s="24">
        <v>0</v>
      </c>
    </row>
    <row r="638" spans="1:9" ht="25.5">
      <c r="A638" s="19" t="s">
        <v>323</v>
      </c>
      <c r="B638" s="20">
        <v>918</v>
      </c>
      <c r="C638" s="21">
        <v>10</v>
      </c>
      <c r="D638" s="21">
        <v>3</v>
      </c>
      <c r="E638" s="22" t="s">
        <v>343</v>
      </c>
      <c r="F638" s="9" t="s">
        <v>322</v>
      </c>
      <c r="G638" s="23">
        <v>0</v>
      </c>
      <c r="H638" s="23">
        <v>0</v>
      </c>
      <c r="I638" s="24">
        <v>0</v>
      </c>
    </row>
    <row r="639" spans="1:9" ht="25.5">
      <c r="A639" s="19" t="s">
        <v>349</v>
      </c>
      <c r="B639" s="20">
        <v>918</v>
      </c>
      <c r="C639" s="21">
        <v>10</v>
      </c>
      <c r="D639" s="21">
        <v>3</v>
      </c>
      <c r="E639" s="22" t="s">
        <v>348</v>
      </c>
      <c r="F639" s="9" t="s">
        <v>310</v>
      </c>
      <c r="G639" s="23">
        <v>12217</v>
      </c>
      <c r="H639" s="23">
        <v>7428</v>
      </c>
      <c r="I639" s="24">
        <v>0.60800523860194811</v>
      </c>
    </row>
    <row r="640" spans="1:9" ht="25.5">
      <c r="A640" s="19" t="s">
        <v>323</v>
      </c>
      <c r="B640" s="20">
        <v>918</v>
      </c>
      <c r="C640" s="21">
        <v>10</v>
      </c>
      <c r="D640" s="21">
        <v>3</v>
      </c>
      <c r="E640" s="22" t="s">
        <v>348</v>
      </c>
      <c r="F640" s="9" t="s">
        <v>322</v>
      </c>
      <c r="G640" s="23">
        <v>232</v>
      </c>
      <c r="H640" s="23">
        <v>132.9</v>
      </c>
      <c r="I640" s="24">
        <v>0.57284482758620692</v>
      </c>
    </row>
    <row r="641" spans="1:9">
      <c r="A641" s="19" t="s">
        <v>321</v>
      </c>
      <c r="B641" s="20">
        <v>918</v>
      </c>
      <c r="C641" s="21">
        <v>10</v>
      </c>
      <c r="D641" s="21">
        <v>3</v>
      </c>
      <c r="E641" s="22" t="s">
        <v>348</v>
      </c>
      <c r="F641" s="9" t="s">
        <v>320</v>
      </c>
      <c r="G641" s="23">
        <v>11985</v>
      </c>
      <c r="H641" s="23">
        <v>7295.1</v>
      </c>
      <c r="I641" s="24">
        <v>0.60868585732165215</v>
      </c>
    </row>
    <row r="642" spans="1:9" s="10" customFormat="1">
      <c r="A642" s="13" t="s">
        <v>347</v>
      </c>
      <c r="B642" s="14">
        <v>918</v>
      </c>
      <c r="C642" s="15">
        <v>10</v>
      </c>
      <c r="D642" s="15">
        <v>6</v>
      </c>
      <c r="E642" s="16" t="s">
        <v>310</v>
      </c>
      <c r="F642" s="11" t="s">
        <v>310</v>
      </c>
      <c r="G642" s="17">
        <v>872.9</v>
      </c>
      <c r="H642" s="17">
        <v>675.3</v>
      </c>
      <c r="I642" s="18">
        <v>0.77362813609806391</v>
      </c>
    </row>
    <row r="643" spans="1:9" ht="25.5">
      <c r="A643" s="19" t="s">
        <v>327</v>
      </c>
      <c r="B643" s="20">
        <v>918</v>
      </c>
      <c r="C643" s="21">
        <v>10</v>
      </c>
      <c r="D643" s="21">
        <v>6</v>
      </c>
      <c r="E643" s="22" t="s">
        <v>326</v>
      </c>
      <c r="F643" s="9" t="s">
        <v>310</v>
      </c>
      <c r="G643" s="23">
        <v>872.9</v>
      </c>
      <c r="H643" s="23">
        <v>675.3</v>
      </c>
      <c r="I643" s="24">
        <v>0.77362813609806391</v>
      </c>
    </row>
    <row r="644" spans="1:9" ht="25.5">
      <c r="A644" s="19" t="s">
        <v>346</v>
      </c>
      <c r="B644" s="20">
        <v>918</v>
      </c>
      <c r="C644" s="21">
        <v>10</v>
      </c>
      <c r="D644" s="21">
        <v>6</v>
      </c>
      <c r="E644" s="22" t="s">
        <v>345</v>
      </c>
      <c r="F644" s="9" t="s">
        <v>310</v>
      </c>
      <c r="G644" s="23">
        <v>872.9</v>
      </c>
      <c r="H644" s="23">
        <v>675.3</v>
      </c>
      <c r="I644" s="24">
        <v>0.77362813609806391</v>
      </c>
    </row>
    <row r="645" spans="1:9" ht="63.75">
      <c r="A645" s="19" t="s">
        <v>344</v>
      </c>
      <c r="B645" s="20">
        <v>918</v>
      </c>
      <c r="C645" s="21">
        <v>10</v>
      </c>
      <c r="D645" s="21">
        <v>6</v>
      </c>
      <c r="E645" s="22" t="s">
        <v>343</v>
      </c>
      <c r="F645" s="9" t="s">
        <v>310</v>
      </c>
      <c r="G645" s="23">
        <v>872.9</v>
      </c>
      <c r="H645" s="23">
        <v>675.3</v>
      </c>
      <c r="I645" s="24">
        <v>0.77362813609806391</v>
      </c>
    </row>
    <row r="646" spans="1:9" ht="63.75">
      <c r="A646" s="19" t="s">
        <v>309</v>
      </c>
      <c r="B646" s="20">
        <v>918</v>
      </c>
      <c r="C646" s="21">
        <v>10</v>
      </c>
      <c r="D646" s="21">
        <v>6</v>
      </c>
      <c r="E646" s="22" t="s">
        <v>343</v>
      </c>
      <c r="F646" s="9" t="s">
        <v>308</v>
      </c>
      <c r="G646" s="23">
        <v>831.3</v>
      </c>
      <c r="H646" s="23">
        <v>633.70000000000005</v>
      </c>
      <c r="I646" s="24">
        <v>0.76230001202935171</v>
      </c>
    </row>
    <row r="647" spans="1:9" ht="25.5">
      <c r="A647" s="19" t="s">
        <v>323</v>
      </c>
      <c r="B647" s="20">
        <v>918</v>
      </c>
      <c r="C647" s="21">
        <v>10</v>
      </c>
      <c r="D647" s="21">
        <v>6</v>
      </c>
      <c r="E647" s="22" t="s">
        <v>343</v>
      </c>
      <c r="F647" s="9" t="s">
        <v>322</v>
      </c>
      <c r="G647" s="23">
        <v>41.6</v>
      </c>
      <c r="H647" s="23">
        <v>41.6</v>
      </c>
      <c r="I647" s="24">
        <v>1</v>
      </c>
    </row>
    <row r="648" spans="1:9" s="10" customFormat="1">
      <c r="A648" s="13" t="s">
        <v>342</v>
      </c>
      <c r="B648" s="14">
        <v>918</v>
      </c>
      <c r="C648" s="15">
        <v>11</v>
      </c>
      <c r="D648" s="15">
        <v>0</v>
      </c>
      <c r="E648" s="16" t="s">
        <v>310</v>
      </c>
      <c r="F648" s="11" t="s">
        <v>310</v>
      </c>
      <c r="G648" s="17">
        <v>50.4</v>
      </c>
      <c r="H648" s="17">
        <v>44.5</v>
      </c>
      <c r="I648" s="18">
        <v>0.88293650793650791</v>
      </c>
    </row>
    <row r="649" spans="1:9" s="10" customFormat="1">
      <c r="A649" s="13" t="s">
        <v>341</v>
      </c>
      <c r="B649" s="14">
        <v>918</v>
      </c>
      <c r="C649" s="15">
        <v>11</v>
      </c>
      <c r="D649" s="15">
        <v>1</v>
      </c>
      <c r="E649" s="16" t="s">
        <v>310</v>
      </c>
      <c r="F649" s="11" t="s">
        <v>310</v>
      </c>
      <c r="G649" s="17">
        <v>50.4</v>
      </c>
      <c r="H649" s="17">
        <v>44.5</v>
      </c>
      <c r="I649" s="18">
        <v>0.88293650793650791</v>
      </c>
    </row>
    <row r="650" spans="1:9" ht="38.25">
      <c r="A650" s="19" t="s">
        <v>340</v>
      </c>
      <c r="B650" s="20">
        <v>918</v>
      </c>
      <c r="C650" s="21">
        <v>11</v>
      </c>
      <c r="D650" s="21">
        <v>1</v>
      </c>
      <c r="E650" s="22" t="s">
        <v>339</v>
      </c>
      <c r="F650" s="9" t="s">
        <v>310</v>
      </c>
      <c r="G650" s="23">
        <v>50.4</v>
      </c>
      <c r="H650" s="23">
        <v>44.5</v>
      </c>
      <c r="I650" s="24">
        <v>0.88293650793650791</v>
      </c>
    </row>
    <row r="651" spans="1:9">
      <c r="A651" s="19" t="s">
        <v>338</v>
      </c>
      <c r="B651" s="20">
        <v>918</v>
      </c>
      <c r="C651" s="21">
        <v>11</v>
      </c>
      <c r="D651" s="21">
        <v>1</v>
      </c>
      <c r="E651" s="22" t="s">
        <v>337</v>
      </c>
      <c r="F651" s="9" t="s">
        <v>310</v>
      </c>
      <c r="G651" s="23">
        <v>50.4</v>
      </c>
      <c r="H651" s="23">
        <v>44.5</v>
      </c>
      <c r="I651" s="24">
        <v>0.88293650793650791</v>
      </c>
    </row>
    <row r="652" spans="1:9" ht="63.75">
      <c r="A652" s="19" t="s">
        <v>336</v>
      </c>
      <c r="B652" s="20">
        <v>918</v>
      </c>
      <c r="C652" s="21">
        <v>11</v>
      </c>
      <c r="D652" s="21">
        <v>1</v>
      </c>
      <c r="E652" s="22" t="s">
        <v>334</v>
      </c>
      <c r="F652" s="9" t="s">
        <v>310</v>
      </c>
      <c r="G652" s="23">
        <v>0</v>
      </c>
      <c r="H652" s="23">
        <v>0</v>
      </c>
      <c r="I652" s="24">
        <v>0</v>
      </c>
    </row>
    <row r="653" spans="1:9" ht="25.5">
      <c r="A653" s="19" t="s">
        <v>335</v>
      </c>
      <c r="B653" s="20">
        <v>918</v>
      </c>
      <c r="C653" s="21">
        <v>11</v>
      </c>
      <c r="D653" s="21">
        <v>1</v>
      </c>
      <c r="E653" s="22" t="s">
        <v>334</v>
      </c>
      <c r="F653" s="9" t="s">
        <v>333</v>
      </c>
      <c r="G653" s="23">
        <v>0</v>
      </c>
      <c r="H653" s="23">
        <v>0</v>
      </c>
      <c r="I653" s="24">
        <v>0</v>
      </c>
    </row>
    <row r="654" spans="1:9">
      <c r="A654" s="19" t="s">
        <v>332</v>
      </c>
      <c r="B654" s="20">
        <v>918</v>
      </c>
      <c r="C654" s="21">
        <v>11</v>
      </c>
      <c r="D654" s="21">
        <v>1</v>
      </c>
      <c r="E654" s="22" t="s">
        <v>331</v>
      </c>
      <c r="F654" s="9" t="s">
        <v>310</v>
      </c>
      <c r="G654" s="23">
        <v>50.4</v>
      </c>
      <c r="H654" s="23">
        <v>44.5</v>
      </c>
      <c r="I654" s="24">
        <v>0.88293650793650791</v>
      </c>
    </row>
    <row r="655" spans="1:9" ht="25.5">
      <c r="A655" s="19" t="s">
        <v>323</v>
      </c>
      <c r="B655" s="20">
        <v>918</v>
      </c>
      <c r="C655" s="21">
        <v>11</v>
      </c>
      <c r="D655" s="21">
        <v>1</v>
      </c>
      <c r="E655" s="22" t="s">
        <v>331</v>
      </c>
      <c r="F655" s="9" t="s">
        <v>322</v>
      </c>
      <c r="G655" s="23">
        <v>50.4</v>
      </c>
      <c r="H655" s="23">
        <v>44.5</v>
      </c>
      <c r="I655" s="24">
        <v>0.88293650793650791</v>
      </c>
    </row>
    <row r="656" spans="1:9" s="10" customFormat="1">
      <c r="A656" s="13" t="s">
        <v>330</v>
      </c>
      <c r="B656" s="14">
        <v>923</v>
      </c>
      <c r="C656" s="15">
        <v>0</v>
      </c>
      <c r="D656" s="15">
        <v>0</v>
      </c>
      <c r="E656" s="16" t="s">
        <v>310</v>
      </c>
      <c r="F656" s="11" t="s">
        <v>310</v>
      </c>
      <c r="G656" s="17">
        <v>1854.8</v>
      </c>
      <c r="H656" s="17">
        <v>1486</v>
      </c>
      <c r="I656" s="18">
        <v>0.80116454604270004</v>
      </c>
    </row>
    <row r="657" spans="1:9" s="10" customFormat="1">
      <c r="A657" s="13" t="s">
        <v>329</v>
      </c>
      <c r="B657" s="14">
        <v>923</v>
      </c>
      <c r="C657" s="15">
        <v>1</v>
      </c>
      <c r="D657" s="15">
        <v>0</v>
      </c>
      <c r="E657" s="16" t="s">
        <v>310</v>
      </c>
      <c r="F657" s="11" t="s">
        <v>310</v>
      </c>
      <c r="G657" s="17">
        <v>1854.8</v>
      </c>
      <c r="H657" s="17">
        <v>1486</v>
      </c>
      <c r="I657" s="18">
        <v>0.80116454604270004</v>
      </c>
    </row>
    <row r="658" spans="1:9" s="10" customFormat="1" ht="38.25">
      <c r="A658" s="13" t="s">
        <v>328</v>
      </c>
      <c r="B658" s="14">
        <v>923</v>
      </c>
      <c r="C658" s="15">
        <v>1</v>
      </c>
      <c r="D658" s="15">
        <v>6</v>
      </c>
      <c r="E658" s="16" t="s">
        <v>310</v>
      </c>
      <c r="F658" s="11" t="s">
        <v>310</v>
      </c>
      <c r="G658" s="17">
        <v>1854.8</v>
      </c>
      <c r="H658" s="17">
        <v>1486</v>
      </c>
      <c r="I658" s="18">
        <v>0.80116454604270004</v>
      </c>
    </row>
    <row r="659" spans="1:9" ht="25.5">
      <c r="A659" s="19" t="s">
        <v>327</v>
      </c>
      <c r="B659" s="20">
        <v>923</v>
      </c>
      <c r="C659" s="21">
        <v>1</v>
      </c>
      <c r="D659" s="21">
        <v>6</v>
      </c>
      <c r="E659" s="22" t="s">
        <v>326</v>
      </c>
      <c r="F659" s="9" t="s">
        <v>310</v>
      </c>
      <c r="G659" s="23">
        <v>1854.8</v>
      </c>
      <c r="H659" s="23">
        <v>1486</v>
      </c>
      <c r="I659" s="24">
        <v>0.80116454604270004</v>
      </c>
    </row>
    <row r="660" spans="1:9">
      <c r="A660" s="19" t="s">
        <v>325</v>
      </c>
      <c r="B660" s="20">
        <v>923</v>
      </c>
      <c r="C660" s="21">
        <v>1</v>
      </c>
      <c r="D660" s="21">
        <v>6</v>
      </c>
      <c r="E660" s="22" t="s">
        <v>324</v>
      </c>
      <c r="F660" s="9" t="s">
        <v>310</v>
      </c>
      <c r="G660" s="23">
        <v>758.7</v>
      </c>
      <c r="H660" s="23">
        <v>695.6</v>
      </c>
      <c r="I660" s="24">
        <v>0.91683142216950042</v>
      </c>
    </row>
    <row r="661" spans="1:9" ht="25.5">
      <c r="A661" s="19" t="s">
        <v>313</v>
      </c>
      <c r="B661" s="20">
        <v>923</v>
      </c>
      <c r="C661" s="21">
        <v>1</v>
      </c>
      <c r="D661" s="21">
        <v>6</v>
      </c>
      <c r="E661" s="22" t="s">
        <v>318</v>
      </c>
      <c r="F661" s="9" t="s">
        <v>310</v>
      </c>
      <c r="G661" s="23">
        <v>658.7</v>
      </c>
      <c r="H661" s="23">
        <v>595.6</v>
      </c>
      <c r="I661" s="24">
        <v>0.9042052527706087</v>
      </c>
    </row>
    <row r="662" spans="1:9" ht="63.75">
      <c r="A662" s="19" t="s">
        <v>309</v>
      </c>
      <c r="B662" s="20">
        <v>923</v>
      </c>
      <c r="C662" s="21">
        <v>1</v>
      </c>
      <c r="D662" s="21">
        <v>6</v>
      </c>
      <c r="E662" s="22" t="s">
        <v>318</v>
      </c>
      <c r="F662" s="9" t="s">
        <v>308</v>
      </c>
      <c r="G662" s="23">
        <v>547.79999999999995</v>
      </c>
      <c r="H662" s="23">
        <v>504.3</v>
      </c>
      <c r="I662" s="24">
        <v>0.92059145673603515</v>
      </c>
    </row>
    <row r="663" spans="1:9" ht="25.5">
      <c r="A663" s="19" t="s">
        <v>323</v>
      </c>
      <c r="B663" s="20">
        <v>923</v>
      </c>
      <c r="C663" s="21">
        <v>1</v>
      </c>
      <c r="D663" s="21">
        <v>6</v>
      </c>
      <c r="E663" s="22" t="s">
        <v>318</v>
      </c>
      <c r="F663" s="9" t="s">
        <v>322</v>
      </c>
      <c r="G663" s="23">
        <v>3.8</v>
      </c>
      <c r="H663" s="23">
        <v>0</v>
      </c>
      <c r="I663" s="24">
        <v>0</v>
      </c>
    </row>
    <row r="664" spans="1:9">
      <c r="A664" s="19" t="s">
        <v>321</v>
      </c>
      <c r="B664" s="20">
        <v>923</v>
      </c>
      <c r="C664" s="21">
        <v>1</v>
      </c>
      <c r="D664" s="21">
        <v>6</v>
      </c>
      <c r="E664" s="22" t="s">
        <v>318</v>
      </c>
      <c r="F664" s="9" t="s">
        <v>320</v>
      </c>
      <c r="G664" s="23">
        <v>106.8</v>
      </c>
      <c r="H664" s="23">
        <v>91</v>
      </c>
      <c r="I664" s="24">
        <v>0.85205992509363293</v>
      </c>
    </row>
    <row r="665" spans="1:9">
      <c r="A665" s="19" t="s">
        <v>319</v>
      </c>
      <c r="B665" s="20">
        <v>923</v>
      </c>
      <c r="C665" s="21">
        <v>1</v>
      </c>
      <c r="D665" s="21">
        <v>6</v>
      </c>
      <c r="E665" s="22" t="s">
        <v>318</v>
      </c>
      <c r="F665" s="9" t="s">
        <v>317</v>
      </c>
      <c r="G665" s="23">
        <v>0.3</v>
      </c>
      <c r="H665" s="23">
        <v>0.3</v>
      </c>
      <c r="I665" s="24">
        <v>1</v>
      </c>
    </row>
    <row r="666" spans="1:9" ht="46.15" customHeight="1">
      <c r="A666" s="19" t="s">
        <v>311</v>
      </c>
      <c r="B666" s="20">
        <v>923</v>
      </c>
      <c r="C666" s="21">
        <v>1</v>
      </c>
      <c r="D666" s="21">
        <v>6</v>
      </c>
      <c r="E666" s="22" t="s">
        <v>316</v>
      </c>
      <c r="F666" s="9" t="s">
        <v>310</v>
      </c>
      <c r="G666" s="23">
        <v>100</v>
      </c>
      <c r="H666" s="23">
        <v>100</v>
      </c>
      <c r="I666" s="24">
        <v>1</v>
      </c>
    </row>
    <row r="667" spans="1:9" ht="63.75">
      <c r="A667" s="19" t="s">
        <v>309</v>
      </c>
      <c r="B667" s="20">
        <v>923</v>
      </c>
      <c r="C667" s="21">
        <v>1</v>
      </c>
      <c r="D667" s="21">
        <v>6</v>
      </c>
      <c r="E667" s="22" t="s">
        <v>316</v>
      </c>
      <c r="F667" s="9" t="s">
        <v>308</v>
      </c>
      <c r="G667" s="23">
        <v>100</v>
      </c>
      <c r="H667" s="23">
        <v>100</v>
      </c>
      <c r="I667" s="24">
        <v>1</v>
      </c>
    </row>
    <row r="668" spans="1:9" ht="25.5">
      <c r="A668" s="19" t="s">
        <v>315</v>
      </c>
      <c r="B668" s="20">
        <v>923</v>
      </c>
      <c r="C668" s="21">
        <v>1</v>
      </c>
      <c r="D668" s="21">
        <v>6</v>
      </c>
      <c r="E668" s="22" t="s">
        <v>314</v>
      </c>
      <c r="F668" s="9" t="s">
        <v>310</v>
      </c>
      <c r="G668" s="23">
        <v>1096.0999999999999</v>
      </c>
      <c r="H668" s="23">
        <v>790.4</v>
      </c>
      <c r="I668" s="24">
        <v>0.72110208922543573</v>
      </c>
    </row>
    <row r="669" spans="1:9" ht="25.5">
      <c r="A669" s="19" t="s">
        <v>313</v>
      </c>
      <c r="B669" s="20">
        <v>923</v>
      </c>
      <c r="C669" s="21">
        <v>1</v>
      </c>
      <c r="D669" s="21">
        <v>6</v>
      </c>
      <c r="E669" s="22" t="s">
        <v>312</v>
      </c>
      <c r="F669" s="9" t="s">
        <v>310</v>
      </c>
      <c r="G669" s="23">
        <v>696.1</v>
      </c>
      <c r="H669" s="23">
        <v>574.79999999999995</v>
      </c>
      <c r="I669" s="24">
        <v>0.82574342766843833</v>
      </c>
    </row>
    <row r="670" spans="1:9" ht="63.75">
      <c r="A670" s="19" t="s">
        <v>309</v>
      </c>
      <c r="B670" s="20">
        <v>923</v>
      </c>
      <c r="C670" s="21">
        <v>1</v>
      </c>
      <c r="D670" s="21">
        <v>6</v>
      </c>
      <c r="E670" s="22" t="s">
        <v>312</v>
      </c>
      <c r="F670" s="9" t="s">
        <v>308</v>
      </c>
      <c r="G670" s="23">
        <v>696.1</v>
      </c>
      <c r="H670" s="23">
        <v>574.79999999999995</v>
      </c>
      <c r="I670" s="24">
        <v>0.82574342766843833</v>
      </c>
    </row>
    <row r="671" spans="1:9" ht="42.6" customHeight="1">
      <c r="A671" s="19" t="s">
        <v>311</v>
      </c>
      <c r="B671" s="20">
        <v>923</v>
      </c>
      <c r="C671" s="21">
        <v>1</v>
      </c>
      <c r="D671" s="21">
        <v>6</v>
      </c>
      <c r="E671" s="22" t="s">
        <v>307</v>
      </c>
      <c r="F671" s="9" t="s">
        <v>310</v>
      </c>
      <c r="G671" s="23">
        <v>400</v>
      </c>
      <c r="H671" s="23">
        <v>215.6</v>
      </c>
      <c r="I671" s="24">
        <v>0.53900000000000003</v>
      </c>
    </row>
    <row r="672" spans="1:9" ht="63.75">
      <c r="A672" s="19" t="s">
        <v>309</v>
      </c>
      <c r="B672" s="20">
        <v>923</v>
      </c>
      <c r="C672" s="21">
        <v>1</v>
      </c>
      <c r="D672" s="21">
        <v>6</v>
      </c>
      <c r="E672" s="22" t="s">
        <v>307</v>
      </c>
      <c r="F672" s="9" t="s">
        <v>308</v>
      </c>
      <c r="G672" s="23">
        <v>400</v>
      </c>
      <c r="H672" s="23">
        <v>215.6</v>
      </c>
      <c r="I672" s="24">
        <v>0.53900000000000003</v>
      </c>
    </row>
    <row r="673" spans="1:9" ht="13.15" customHeight="1">
      <c r="A673" s="277" t="s">
        <v>803</v>
      </c>
      <c r="B673" s="277"/>
      <c r="C673" s="277"/>
      <c r="D673" s="277"/>
      <c r="E673" s="277"/>
      <c r="F673" s="277"/>
      <c r="G673" s="17">
        <v>903031.1</v>
      </c>
      <c r="H673" s="17">
        <v>560765.9</v>
      </c>
      <c r="I673" s="18">
        <v>0.62098182443550398</v>
      </c>
    </row>
    <row r="674" spans="1:9" ht="25.5" customHeight="1">
      <c r="A674" s="12"/>
      <c r="B674" s="12"/>
      <c r="C674" s="12"/>
      <c r="D674" s="12"/>
      <c r="E674" s="12"/>
      <c r="F674" s="1"/>
      <c r="G674" s="1"/>
      <c r="H674" s="1"/>
      <c r="I674" s="1"/>
    </row>
    <row r="675" spans="1:9" ht="13.15" customHeight="1">
      <c r="A675" s="1"/>
      <c r="B675" s="1"/>
      <c r="C675" s="1"/>
      <c r="D675" s="1"/>
      <c r="E675" s="1"/>
      <c r="F675" s="1"/>
      <c r="G675" s="1"/>
      <c r="H675" s="1"/>
      <c r="I675" s="1"/>
    </row>
    <row r="677" spans="1:9" ht="15.75">
      <c r="A677" s="29" t="s">
        <v>808</v>
      </c>
      <c r="B677" s="30"/>
      <c r="C677" s="30"/>
      <c r="D677" s="30"/>
      <c r="E677" s="28"/>
      <c r="F677" s="28"/>
      <c r="G677" s="28"/>
      <c r="H677" s="268" t="s">
        <v>809</v>
      </c>
      <c r="I677" s="268"/>
    </row>
  </sheetData>
  <mergeCells count="10">
    <mergeCell ref="A673:F673"/>
    <mergeCell ref="F3:I3"/>
    <mergeCell ref="A7:I7"/>
    <mergeCell ref="H677:I677"/>
    <mergeCell ref="I10:I11"/>
    <mergeCell ref="A10:A11"/>
    <mergeCell ref="B10:F10"/>
    <mergeCell ref="G10:G11"/>
    <mergeCell ref="H10:H11"/>
    <mergeCell ref="F4:H4"/>
  </mergeCells>
  <phoneticPr fontId="39" type="noConversion"/>
  <pageMargins left="0.78740157480314965" right="0.39370078740157483" top="0.78740157480314965" bottom="0.78740157480314965" header="0.51181102362204722" footer="0.51181102362204722"/>
  <pageSetup paperSize="9" scale="74" fitToHeight="0" orientation="portrait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03"/>
  <sheetViews>
    <sheetView view="pageBreakPreview" zoomScale="60" workbookViewId="0">
      <selection activeCell="C4" sqref="C4:E4"/>
    </sheetView>
  </sheetViews>
  <sheetFormatPr defaultColWidth="8" defaultRowHeight="15"/>
  <cols>
    <col min="1" max="1" width="3.25" style="44" customWidth="1"/>
    <col min="2" max="2" width="58.875" style="44" customWidth="1"/>
    <col min="3" max="3" width="18.25" style="44" customWidth="1"/>
    <col min="4" max="6" width="10.25" style="45" customWidth="1"/>
    <col min="7" max="16384" width="8" style="44"/>
  </cols>
  <sheetData>
    <row r="1" spans="1:6">
      <c r="A1" s="28"/>
      <c r="B1" s="28"/>
      <c r="C1" s="75" t="s">
        <v>26</v>
      </c>
      <c r="D1" s="38"/>
      <c r="E1" s="38"/>
      <c r="F1" s="38"/>
    </row>
    <row r="2" spans="1:6">
      <c r="A2" s="28"/>
      <c r="B2" s="28"/>
      <c r="C2" s="75" t="s">
        <v>805</v>
      </c>
      <c r="D2" s="38"/>
      <c r="E2" s="38"/>
      <c r="F2" s="38"/>
    </row>
    <row r="3" spans="1:6" ht="33" customHeight="1">
      <c r="A3" s="28"/>
      <c r="B3" s="28"/>
      <c r="C3" s="294" t="s">
        <v>806</v>
      </c>
      <c r="D3" s="294"/>
      <c r="E3" s="294"/>
      <c r="F3" s="294"/>
    </row>
    <row r="4" spans="1:6" ht="18.600000000000001" customHeight="1">
      <c r="A4" s="28"/>
      <c r="B4" s="28"/>
      <c r="C4" s="273" t="s">
        <v>305</v>
      </c>
      <c r="D4" s="273"/>
      <c r="E4" s="273"/>
      <c r="F4" s="38"/>
    </row>
    <row r="5" spans="1:6">
      <c r="A5" s="28"/>
      <c r="B5" s="28"/>
      <c r="C5" s="28"/>
      <c r="D5" s="28"/>
      <c r="E5" s="28"/>
      <c r="F5" s="28"/>
    </row>
    <row r="6" spans="1:6">
      <c r="A6" s="28"/>
      <c r="B6" s="28"/>
      <c r="C6" s="28"/>
      <c r="D6" s="28"/>
      <c r="E6" s="28"/>
      <c r="F6" s="28"/>
    </row>
    <row r="7" spans="1:6">
      <c r="A7" s="28"/>
      <c r="B7" s="28"/>
      <c r="C7" s="28"/>
      <c r="D7" s="28"/>
      <c r="E7" s="28"/>
      <c r="F7" s="28"/>
    </row>
    <row r="8" spans="1:6" ht="41.45" customHeight="1">
      <c r="A8" s="295" t="s">
        <v>27</v>
      </c>
      <c r="B8" s="295"/>
      <c r="C8" s="295"/>
      <c r="D8" s="295"/>
      <c r="E8" s="295"/>
      <c r="F8" s="295"/>
    </row>
    <row r="9" spans="1:6" ht="19.899999999999999" customHeight="1"/>
    <row r="10" spans="1:6" ht="18.75">
      <c r="A10" s="46"/>
      <c r="B10" s="47"/>
      <c r="C10" s="48"/>
      <c r="D10" s="49"/>
      <c r="E10" s="49"/>
      <c r="F10" s="49" t="s">
        <v>28</v>
      </c>
    </row>
    <row r="11" spans="1:6" ht="14.45" customHeight="1">
      <c r="A11" s="318" t="s">
        <v>9</v>
      </c>
      <c r="B11" s="318" t="s">
        <v>10</v>
      </c>
      <c r="C11" s="319" t="s">
        <v>11</v>
      </c>
      <c r="D11" s="302" t="s">
        <v>797</v>
      </c>
      <c r="E11" s="302" t="s">
        <v>793</v>
      </c>
      <c r="F11" s="302" t="s">
        <v>792</v>
      </c>
    </row>
    <row r="12" spans="1:6">
      <c r="A12" s="318"/>
      <c r="B12" s="318"/>
      <c r="C12" s="320"/>
      <c r="D12" s="303"/>
      <c r="E12" s="303"/>
      <c r="F12" s="303"/>
    </row>
    <row r="13" spans="1:6">
      <c r="A13" s="73">
        <v>1</v>
      </c>
      <c r="B13" s="73">
        <v>2</v>
      </c>
      <c r="C13" s="73">
        <v>3</v>
      </c>
      <c r="D13" s="74">
        <v>4</v>
      </c>
      <c r="E13" s="74">
        <v>5</v>
      </c>
      <c r="F13" s="74">
        <v>6</v>
      </c>
    </row>
    <row r="14" spans="1:6" ht="14.45" customHeight="1">
      <c r="A14" s="314">
        <v>1</v>
      </c>
      <c r="B14" s="316" t="s">
        <v>613</v>
      </c>
      <c r="C14" s="50" t="s">
        <v>12</v>
      </c>
      <c r="D14" s="51">
        <f>D15</f>
        <v>75149.039999999994</v>
      </c>
      <c r="E14" s="51">
        <f>E15</f>
        <v>51280.4</v>
      </c>
      <c r="F14" s="76">
        <f>E14/D14</f>
        <v>0.68238263589262094</v>
      </c>
    </row>
    <row r="15" spans="1:6" ht="30">
      <c r="A15" s="315"/>
      <c r="B15" s="317"/>
      <c r="C15" s="50" t="s">
        <v>13</v>
      </c>
      <c r="D15" s="51">
        <v>75149.039999999994</v>
      </c>
      <c r="E15" s="51">
        <v>51280.4</v>
      </c>
      <c r="F15" s="76">
        <f t="shared" ref="F15:F68" si="0">E15/D15</f>
        <v>0.68238263589262094</v>
      </c>
    </row>
    <row r="16" spans="1:6" ht="14.45" customHeight="1">
      <c r="A16" s="306">
        <v>2</v>
      </c>
      <c r="B16" s="308" t="s">
        <v>673</v>
      </c>
      <c r="C16" s="50" t="s">
        <v>12</v>
      </c>
      <c r="D16" s="51">
        <f>D17</f>
        <v>3494.9</v>
      </c>
      <c r="E16" s="51">
        <f>E17</f>
        <v>3274.7</v>
      </c>
      <c r="F16" s="76">
        <f t="shared" si="0"/>
        <v>0.9369939054050187</v>
      </c>
    </row>
    <row r="17" spans="1:6" ht="30">
      <c r="A17" s="307"/>
      <c r="B17" s="309"/>
      <c r="C17" s="50" t="s">
        <v>760</v>
      </c>
      <c r="D17" s="51">
        <v>3494.9</v>
      </c>
      <c r="E17" s="51">
        <v>3274.7</v>
      </c>
      <c r="F17" s="76">
        <f t="shared" si="0"/>
        <v>0.9369939054050187</v>
      </c>
    </row>
    <row r="18" spans="1:6" s="45" customFormat="1" ht="14.45" customHeight="1">
      <c r="A18" s="314">
        <v>3</v>
      </c>
      <c r="B18" s="316" t="s">
        <v>740</v>
      </c>
      <c r="C18" s="52" t="s">
        <v>12</v>
      </c>
      <c r="D18" s="51">
        <f>D19</f>
        <v>9077.2999999999993</v>
      </c>
      <c r="E18" s="51">
        <f>E19</f>
        <v>4676.3</v>
      </c>
      <c r="F18" s="76">
        <f t="shared" si="0"/>
        <v>0.51516420080861058</v>
      </c>
    </row>
    <row r="19" spans="1:6" s="45" customFormat="1" ht="30">
      <c r="A19" s="315"/>
      <c r="B19" s="317"/>
      <c r="C19" s="50" t="s">
        <v>760</v>
      </c>
      <c r="D19" s="51">
        <v>9077.2999999999993</v>
      </c>
      <c r="E19" s="51">
        <v>4676.3</v>
      </c>
      <c r="F19" s="76">
        <f t="shared" si="0"/>
        <v>0.51516420080861058</v>
      </c>
    </row>
    <row r="20" spans="1:6" ht="14.45" customHeight="1">
      <c r="A20" s="306">
        <v>4</v>
      </c>
      <c r="B20" s="308" t="s">
        <v>14</v>
      </c>
      <c r="C20" s="52" t="s">
        <v>12</v>
      </c>
      <c r="D20" s="51">
        <f>D21</f>
        <v>2500</v>
      </c>
      <c r="E20" s="51">
        <f>E21</f>
        <v>1174.3</v>
      </c>
      <c r="F20" s="76">
        <f t="shared" si="0"/>
        <v>0.46971999999999997</v>
      </c>
    </row>
    <row r="21" spans="1:6" ht="30">
      <c r="A21" s="307"/>
      <c r="B21" s="309"/>
      <c r="C21" s="50" t="s">
        <v>760</v>
      </c>
      <c r="D21" s="51">
        <v>2500</v>
      </c>
      <c r="E21" s="51">
        <v>1174.3</v>
      </c>
      <c r="F21" s="76">
        <f t="shared" si="0"/>
        <v>0.46971999999999997</v>
      </c>
    </row>
    <row r="22" spans="1:6" ht="14.45" customHeight="1">
      <c r="A22" s="306">
        <v>5</v>
      </c>
      <c r="B22" s="308" t="s">
        <v>15</v>
      </c>
      <c r="C22" s="52" t="s">
        <v>12</v>
      </c>
      <c r="D22" s="51">
        <f>D23+D24+D25</f>
        <v>430</v>
      </c>
      <c r="E22" s="51">
        <f>E23+E24+E25</f>
        <v>148.29999999999998</v>
      </c>
      <c r="F22" s="76">
        <f t="shared" si="0"/>
        <v>0.34488372093023251</v>
      </c>
    </row>
    <row r="23" spans="1:6" ht="60">
      <c r="A23" s="312"/>
      <c r="B23" s="313"/>
      <c r="C23" s="50" t="s">
        <v>791</v>
      </c>
      <c r="D23" s="51">
        <v>292</v>
      </c>
      <c r="E23" s="51">
        <v>36.5</v>
      </c>
      <c r="F23" s="76">
        <f t="shared" si="0"/>
        <v>0.125</v>
      </c>
    </row>
    <row r="24" spans="1:6" ht="30">
      <c r="A24" s="312"/>
      <c r="B24" s="313"/>
      <c r="C24" s="52" t="s">
        <v>760</v>
      </c>
      <c r="D24" s="51">
        <v>135.6</v>
      </c>
      <c r="E24" s="51">
        <v>110.6</v>
      </c>
      <c r="F24" s="76">
        <f t="shared" si="0"/>
        <v>0.81563421828908556</v>
      </c>
    </row>
    <row r="25" spans="1:6" ht="30">
      <c r="A25" s="307"/>
      <c r="B25" s="309"/>
      <c r="C25" s="50" t="s">
        <v>551</v>
      </c>
      <c r="D25" s="51">
        <v>2.4</v>
      </c>
      <c r="E25" s="51">
        <v>1.2</v>
      </c>
      <c r="F25" s="76">
        <f t="shared" si="0"/>
        <v>0.5</v>
      </c>
    </row>
    <row r="26" spans="1:6" ht="14.45" customHeight="1">
      <c r="A26" s="306">
        <v>6</v>
      </c>
      <c r="B26" s="308" t="s">
        <v>391</v>
      </c>
      <c r="C26" s="52" t="s">
        <v>12</v>
      </c>
      <c r="D26" s="51">
        <f>D27</f>
        <v>948.6</v>
      </c>
      <c r="E26" s="51">
        <f>E27</f>
        <v>257</v>
      </c>
      <c r="F26" s="76">
        <f t="shared" si="0"/>
        <v>0.27092557453088761</v>
      </c>
    </row>
    <row r="27" spans="1:6" ht="30">
      <c r="A27" s="307"/>
      <c r="B27" s="309"/>
      <c r="C27" s="53" t="s">
        <v>551</v>
      </c>
      <c r="D27" s="51">
        <v>948.6</v>
      </c>
      <c r="E27" s="51">
        <v>257</v>
      </c>
      <c r="F27" s="76">
        <f t="shared" si="0"/>
        <v>0.27092557453088761</v>
      </c>
    </row>
    <row r="28" spans="1:6" ht="14.45" customHeight="1">
      <c r="A28" s="306">
        <v>7</v>
      </c>
      <c r="B28" s="308" t="s">
        <v>462</v>
      </c>
      <c r="C28" s="52" t="s">
        <v>12</v>
      </c>
      <c r="D28" s="51">
        <f>D29</f>
        <v>64</v>
      </c>
      <c r="E28" s="51">
        <f>E29</f>
        <v>44</v>
      </c>
      <c r="F28" s="76">
        <f t="shared" si="0"/>
        <v>0.6875</v>
      </c>
    </row>
    <row r="29" spans="1:6" ht="30" customHeight="1">
      <c r="A29" s="307"/>
      <c r="B29" s="309"/>
      <c r="C29" s="50" t="s">
        <v>551</v>
      </c>
      <c r="D29" s="51">
        <v>64</v>
      </c>
      <c r="E29" s="51">
        <v>44</v>
      </c>
      <c r="F29" s="76">
        <f t="shared" si="0"/>
        <v>0.6875</v>
      </c>
    </row>
    <row r="30" spans="1:6" ht="14.45" customHeight="1">
      <c r="A30" s="306">
        <v>8</v>
      </c>
      <c r="B30" s="308" t="s">
        <v>513</v>
      </c>
      <c r="C30" s="52" t="s">
        <v>12</v>
      </c>
      <c r="D30" s="51">
        <f>D31</f>
        <v>21</v>
      </c>
      <c r="E30" s="51">
        <f>E31</f>
        <v>0</v>
      </c>
      <c r="F30" s="76">
        <f t="shared" si="0"/>
        <v>0</v>
      </c>
    </row>
    <row r="31" spans="1:6" ht="30">
      <c r="A31" s="307"/>
      <c r="B31" s="309"/>
      <c r="C31" s="53" t="s">
        <v>551</v>
      </c>
      <c r="D31" s="51">
        <v>21</v>
      </c>
      <c r="E31" s="51"/>
      <c r="F31" s="76">
        <f t="shared" si="0"/>
        <v>0</v>
      </c>
    </row>
    <row r="32" spans="1:6" ht="14.45" customHeight="1">
      <c r="A32" s="306">
        <v>9</v>
      </c>
      <c r="B32" s="308" t="s">
        <v>16</v>
      </c>
      <c r="C32" s="52" t="s">
        <v>12</v>
      </c>
      <c r="D32" s="51">
        <f>D33</f>
        <v>2500.4</v>
      </c>
      <c r="E32" s="51">
        <f>E33</f>
        <v>813.7</v>
      </c>
      <c r="F32" s="76">
        <f t="shared" si="0"/>
        <v>0.32542793153095506</v>
      </c>
    </row>
    <row r="33" spans="1:6" ht="30">
      <c r="A33" s="307"/>
      <c r="B33" s="309"/>
      <c r="C33" s="50" t="s">
        <v>760</v>
      </c>
      <c r="D33" s="51">
        <v>2500.4</v>
      </c>
      <c r="E33" s="51">
        <v>813.7</v>
      </c>
      <c r="F33" s="76">
        <f t="shared" si="0"/>
        <v>0.32542793153095506</v>
      </c>
    </row>
    <row r="34" spans="1:6" ht="14.45" customHeight="1">
      <c r="A34" s="292">
        <v>10</v>
      </c>
      <c r="B34" s="310" t="s">
        <v>593</v>
      </c>
      <c r="C34" s="52" t="s">
        <v>12</v>
      </c>
      <c r="D34" s="54">
        <f>D35</f>
        <v>1480.4</v>
      </c>
      <c r="E34" s="54">
        <f>E35</f>
        <v>438.2</v>
      </c>
      <c r="F34" s="76">
        <f t="shared" si="0"/>
        <v>0.29600108078897591</v>
      </c>
    </row>
    <row r="35" spans="1:6" ht="43.9" customHeight="1">
      <c r="A35" s="293"/>
      <c r="B35" s="311"/>
      <c r="C35" s="55" t="s">
        <v>605</v>
      </c>
      <c r="D35" s="56">
        <v>1480.4</v>
      </c>
      <c r="E35" s="56">
        <v>438.2</v>
      </c>
      <c r="F35" s="76">
        <f t="shared" si="0"/>
        <v>0.29600108078897591</v>
      </c>
    </row>
    <row r="36" spans="1:6" ht="14.45" customHeight="1">
      <c r="A36" s="297">
        <v>11</v>
      </c>
      <c r="B36" s="287" t="s">
        <v>17</v>
      </c>
      <c r="C36" s="52" t="s">
        <v>12</v>
      </c>
      <c r="D36" s="56">
        <f>D37</f>
        <v>891.9</v>
      </c>
      <c r="E36" s="56">
        <f>E37</f>
        <v>475.8</v>
      </c>
      <c r="F36" s="76">
        <f t="shared" si="0"/>
        <v>0.53346787756474945</v>
      </c>
    </row>
    <row r="37" spans="1:6" ht="43.9" customHeight="1">
      <c r="A37" s="298"/>
      <c r="B37" s="288"/>
      <c r="C37" s="57" t="s">
        <v>791</v>
      </c>
      <c r="D37" s="56">
        <v>891.9</v>
      </c>
      <c r="E37" s="56">
        <v>475.8</v>
      </c>
      <c r="F37" s="76">
        <f t="shared" si="0"/>
        <v>0.53346787756474945</v>
      </c>
    </row>
    <row r="38" spans="1:6" ht="14.45" customHeight="1">
      <c r="A38" s="297">
        <v>12</v>
      </c>
      <c r="B38" s="287" t="s">
        <v>407</v>
      </c>
      <c r="C38" s="52" t="s">
        <v>12</v>
      </c>
      <c r="D38" s="56">
        <f>D39</f>
        <v>378.2</v>
      </c>
      <c r="E38" s="56">
        <f>E39</f>
        <v>345.6</v>
      </c>
      <c r="F38" s="76">
        <f t="shared" si="0"/>
        <v>0.9138022210470651</v>
      </c>
    </row>
    <row r="39" spans="1:6" ht="30">
      <c r="A39" s="298"/>
      <c r="B39" s="288"/>
      <c r="C39" s="53" t="s">
        <v>551</v>
      </c>
      <c r="D39" s="56">
        <v>378.2</v>
      </c>
      <c r="E39" s="56">
        <v>345.6</v>
      </c>
      <c r="F39" s="76">
        <f t="shared" si="0"/>
        <v>0.9138022210470651</v>
      </c>
    </row>
    <row r="40" spans="1:6" ht="14.45" customHeight="1">
      <c r="A40" s="297">
        <v>13</v>
      </c>
      <c r="B40" s="287" t="s">
        <v>18</v>
      </c>
      <c r="C40" s="52" t="s">
        <v>12</v>
      </c>
      <c r="D40" s="56">
        <f>D41</f>
        <v>60</v>
      </c>
      <c r="E40" s="56">
        <f>E41</f>
        <v>0</v>
      </c>
      <c r="F40" s="76">
        <f t="shared" si="0"/>
        <v>0</v>
      </c>
    </row>
    <row r="41" spans="1:6" ht="30">
      <c r="A41" s="298"/>
      <c r="B41" s="288"/>
      <c r="C41" s="53" t="s">
        <v>551</v>
      </c>
      <c r="D41" s="56">
        <v>60</v>
      </c>
      <c r="E41" s="56"/>
      <c r="F41" s="76">
        <f t="shared" si="0"/>
        <v>0</v>
      </c>
    </row>
    <row r="42" spans="1:6" ht="27.6" customHeight="1">
      <c r="A42" s="297">
        <v>14</v>
      </c>
      <c r="B42" s="287" t="s">
        <v>359</v>
      </c>
      <c r="C42" s="52" t="s">
        <v>12</v>
      </c>
      <c r="D42" s="56">
        <f>D43</f>
        <v>58715.3</v>
      </c>
      <c r="E42" s="56">
        <f>E43</f>
        <v>0</v>
      </c>
      <c r="F42" s="76">
        <f t="shared" si="0"/>
        <v>0</v>
      </c>
    </row>
    <row r="43" spans="1:6" ht="30">
      <c r="A43" s="298"/>
      <c r="B43" s="288"/>
      <c r="C43" s="58" t="s">
        <v>19</v>
      </c>
      <c r="D43" s="56">
        <v>58715.3</v>
      </c>
      <c r="E43" s="56"/>
      <c r="F43" s="76">
        <f t="shared" si="0"/>
        <v>0</v>
      </c>
    </row>
    <row r="44" spans="1:6" ht="14.45" customHeight="1">
      <c r="A44" s="297">
        <v>15</v>
      </c>
      <c r="B44" s="287" t="s">
        <v>20</v>
      </c>
      <c r="C44" s="52" t="s">
        <v>12</v>
      </c>
      <c r="D44" s="56">
        <f>D45</f>
        <v>100</v>
      </c>
      <c r="E44" s="56">
        <f>E45</f>
        <v>57</v>
      </c>
      <c r="F44" s="76">
        <f t="shared" si="0"/>
        <v>0.56999999999999995</v>
      </c>
    </row>
    <row r="45" spans="1:6" ht="30.75" customHeight="1">
      <c r="A45" s="298"/>
      <c r="B45" s="288"/>
      <c r="C45" s="53" t="s">
        <v>551</v>
      </c>
      <c r="D45" s="56">
        <v>100</v>
      </c>
      <c r="E45" s="56">
        <v>57</v>
      </c>
      <c r="F45" s="76">
        <f t="shared" si="0"/>
        <v>0.56999999999999995</v>
      </c>
    </row>
    <row r="46" spans="1:6" ht="17.45" customHeight="1">
      <c r="A46" s="292">
        <v>16</v>
      </c>
      <c r="B46" s="287" t="s">
        <v>21</v>
      </c>
      <c r="C46" s="52" t="s">
        <v>12</v>
      </c>
      <c r="D46" s="54">
        <f>D47</f>
        <v>266</v>
      </c>
      <c r="E46" s="54">
        <f>E47</f>
        <v>170.7</v>
      </c>
      <c r="F46" s="76">
        <f t="shared" si="0"/>
        <v>0.64172932330827059</v>
      </c>
    </row>
    <row r="47" spans="1:6" ht="15.6" customHeight="1">
      <c r="A47" s="293"/>
      <c r="B47" s="288"/>
      <c r="C47" s="52" t="s">
        <v>551</v>
      </c>
      <c r="D47" s="54">
        <v>266</v>
      </c>
      <c r="E47" s="54">
        <v>170.7</v>
      </c>
      <c r="F47" s="76">
        <f t="shared" si="0"/>
        <v>0.64172932330827059</v>
      </c>
    </row>
    <row r="48" spans="1:6" ht="17.45" customHeight="1">
      <c r="A48" s="292">
        <v>17</v>
      </c>
      <c r="B48" s="287" t="s">
        <v>507</v>
      </c>
      <c r="C48" s="52" t="s">
        <v>12</v>
      </c>
      <c r="D48" s="54">
        <f>D49</f>
        <v>40</v>
      </c>
      <c r="E48" s="54">
        <f>E49</f>
        <v>0</v>
      </c>
      <c r="F48" s="76">
        <f t="shared" si="0"/>
        <v>0</v>
      </c>
    </row>
    <row r="49" spans="1:6" ht="16.149999999999999" customHeight="1">
      <c r="A49" s="293"/>
      <c r="B49" s="288"/>
      <c r="C49" s="52" t="s">
        <v>551</v>
      </c>
      <c r="D49" s="54">
        <v>40</v>
      </c>
      <c r="E49" s="54"/>
      <c r="F49" s="76">
        <f t="shared" si="0"/>
        <v>0</v>
      </c>
    </row>
    <row r="50" spans="1:6" ht="14.45" customHeight="1">
      <c r="A50" s="292">
        <v>18</v>
      </c>
      <c r="B50" s="287" t="s">
        <v>368</v>
      </c>
      <c r="C50" s="52" t="s">
        <v>12</v>
      </c>
      <c r="D50" s="54">
        <f>D51</f>
        <v>165.9</v>
      </c>
      <c r="E50" s="54">
        <f>E51</f>
        <v>37.4</v>
      </c>
      <c r="F50" s="76">
        <f t="shared" si="0"/>
        <v>0.2254370102471368</v>
      </c>
    </row>
    <row r="51" spans="1:6" ht="30">
      <c r="A51" s="293"/>
      <c r="B51" s="288"/>
      <c r="C51" s="50" t="s">
        <v>760</v>
      </c>
      <c r="D51" s="54">
        <v>165.9</v>
      </c>
      <c r="E51" s="54">
        <v>37.4</v>
      </c>
      <c r="F51" s="76">
        <f t="shared" si="0"/>
        <v>0.2254370102471368</v>
      </c>
    </row>
    <row r="52" spans="1:6">
      <c r="A52" s="292">
        <v>19</v>
      </c>
      <c r="B52" s="287" t="s">
        <v>661</v>
      </c>
      <c r="C52" s="52" t="s">
        <v>12</v>
      </c>
      <c r="D52" s="54">
        <f>D53</f>
        <v>15</v>
      </c>
      <c r="E52" s="54">
        <f>E53</f>
        <v>5.2</v>
      </c>
      <c r="F52" s="76">
        <f t="shared" si="0"/>
        <v>0.34666666666666668</v>
      </c>
    </row>
    <row r="53" spans="1:6" ht="29.45" customHeight="1">
      <c r="A53" s="293"/>
      <c r="B53" s="288"/>
      <c r="C53" s="50" t="s">
        <v>760</v>
      </c>
      <c r="D53" s="54">
        <v>15</v>
      </c>
      <c r="E53" s="54">
        <v>5.2</v>
      </c>
      <c r="F53" s="76">
        <f t="shared" si="0"/>
        <v>0.34666666666666668</v>
      </c>
    </row>
    <row r="54" spans="1:6" ht="14.45" customHeight="1">
      <c r="A54" s="292">
        <v>20</v>
      </c>
      <c r="B54" s="287" t="s">
        <v>22</v>
      </c>
      <c r="C54" s="52" t="s">
        <v>12</v>
      </c>
      <c r="D54" s="54">
        <f>D55</f>
        <v>15</v>
      </c>
      <c r="E54" s="54">
        <f>E55</f>
        <v>0</v>
      </c>
      <c r="F54" s="76">
        <f t="shared" si="0"/>
        <v>0</v>
      </c>
    </row>
    <row r="55" spans="1:6" ht="30">
      <c r="A55" s="293"/>
      <c r="B55" s="288"/>
      <c r="C55" s="50" t="s">
        <v>551</v>
      </c>
      <c r="D55" s="54">
        <v>15</v>
      </c>
      <c r="E55" s="54"/>
      <c r="F55" s="76">
        <f t="shared" si="0"/>
        <v>0</v>
      </c>
    </row>
    <row r="56" spans="1:6" ht="14.45" customHeight="1">
      <c r="A56" s="299">
        <v>21</v>
      </c>
      <c r="B56" s="287" t="s">
        <v>23</v>
      </c>
      <c r="C56" s="52" t="s">
        <v>12</v>
      </c>
      <c r="D56" s="54">
        <f>D57</f>
        <v>15909.684999999999</v>
      </c>
      <c r="E56" s="54">
        <f>E57</f>
        <v>4786.6000000000004</v>
      </c>
      <c r="F56" s="76">
        <f t="shared" si="0"/>
        <v>0.30086076499943276</v>
      </c>
    </row>
    <row r="57" spans="1:6" ht="30">
      <c r="A57" s="300"/>
      <c r="B57" s="288"/>
      <c r="C57" s="52" t="s">
        <v>760</v>
      </c>
      <c r="D57" s="54">
        <v>15909.684999999999</v>
      </c>
      <c r="E57" s="54">
        <v>4786.6000000000004</v>
      </c>
      <c r="F57" s="76">
        <f t="shared" si="0"/>
        <v>0.30086076499943276</v>
      </c>
    </row>
    <row r="58" spans="1:6" ht="14.45" customHeight="1">
      <c r="A58" s="292">
        <v>22</v>
      </c>
      <c r="B58" s="287" t="s">
        <v>24</v>
      </c>
      <c r="C58" s="52" t="s">
        <v>12</v>
      </c>
      <c r="D58" s="54">
        <f>D59</f>
        <v>35</v>
      </c>
      <c r="E58" s="54">
        <f>E59</f>
        <v>0</v>
      </c>
      <c r="F58" s="76">
        <f t="shared" si="0"/>
        <v>0</v>
      </c>
    </row>
    <row r="59" spans="1:6" ht="30">
      <c r="A59" s="293"/>
      <c r="B59" s="288"/>
      <c r="C59" s="50" t="s">
        <v>760</v>
      </c>
      <c r="D59" s="54">
        <v>35</v>
      </c>
      <c r="E59" s="54"/>
      <c r="F59" s="76">
        <f t="shared" si="0"/>
        <v>0</v>
      </c>
    </row>
    <row r="60" spans="1:6" ht="14.45" customHeight="1">
      <c r="A60" s="292">
        <v>23</v>
      </c>
      <c r="B60" s="287" t="s">
        <v>340</v>
      </c>
      <c r="C60" s="52" t="s">
        <v>12</v>
      </c>
      <c r="D60" s="59">
        <f>D61</f>
        <v>50.33</v>
      </c>
      <c r="E60" s="59">
        <f>E61</f>
        <v>44.5</v>
      </c>
      <c r="F60" s="76">
        <f t="shared" si="0"/>
        <v>0.88416451420623887</v>
      </c>
    </row>
    <row r="61" spans="1:6" ht="30">
      <c r="A61" s="304"/>
      <c r="B61" s="305"/>
      <c r="C61" s="58" t="s">
        <v>19</v>
      </c>
      <c r="D61" s="59">
        <v>50.33</v>
      </c>
      <c r="E61" s="59">
        <v>44.5</v>
      </c>
      <c r="F61" s="76">
        <f t="shared" si="0"/>
        <v>0.88416451420623887</v>
      </c>
    </row>
    <row r="62" spans="1:6" ht="14.45" customHeight="1">
      <c r="A62" s="292">
        <v>24</v>
      </c>
      <c r="B62" s="287" t="s">
        <v>473</v>
      </c>
      <c r="C62" s="52" t="s">
        <v>12</v>
      </c>
      <c r="D62" s="59">
        <f>D63</f>
        <v>48.73</v>
      </c>
      <c r="E62" s="59">
        <f>E63</f>
        <v>24.5</v>
      </c>
      <c r="F62" s="76">
        <f t="shared" si="0"/>
        <v>0.50277036733018676</v>
      </c>
    </row>
    <row r="63" spans="1:6" ht="30">
      <c r="A63" s="293"/>
      <c r="B63" s="288"/>
      <c r="C63" s="52" t="s">
        <v>551</v>
      </c>
      <c r="D63" s="59">
        <v>48.73</v>
      </c>
      <c r="E63" s="59">
        <v>24.5</v>
      </c>
      <c r="F63" s="76">
        <f t="shared" si="0"/>
        <v>0.50277036733018676</v>
      </c>
    </row>
    <row r="64" spans="1:6" ht="14.45" customHeight="1">
      <c r="A64" s="292">
        <v>25</v>
      </c>
      <c r="B64" s="287" t="s">
        <v>25</v>
      </c>
      <c r="C64" s="52" t="s">
        <v>12</v>
      </c>
      <c r="D64" s="59">
        <f>D65</f>
        <v>15</v>
      </c>
      <c r="E64" s="59">
        <f>E65</f>
        <v>0</v>
      </c>
      <c r="F64" s="76">
        <f t="shared" si="0"/>
        <v>0</v>
      </c>
    </row>
    <row r="65" spans="1:7" ht="30">
      <c r="A65" s="293"/>
      <c r="B65" s="288"/>
      <c r="C65" s="52" t="s">
        <v>760</v>
      </c>
      <c r="D65" s="59">
        <v>15</v>
      </c>
      <c r="E65" s="59"/>
      <c r="F65" s="76">
        <f t="shared" si="0"/>
        <v>0</v>
      </c>
    </row>
    <row r="66" spans="1:7">
      <c r="A66" s="296">
        <v>26</v>
      </c>
      <c r="B66" s="287" t="s">
        <v>430</v>
      </c>
      <c r="C66" s="52" t="s">
        <v>12</v>
      </c>
      <c r="D66" s="59">
        <f>D67</f>
        <v>70</v>
      </c>
      <c r="E66" s="59">
        <f>E67</f>
        <v>0</v>
      </c>
      <c r="F66" s="76">
        <f t="shared" si="0"/>
        <v>0</v>
      </c>
    </row>
    <row r="67" spans="1:7" ht="30">
      <c r="A67" s="296"/>
      <c r="B67" s="288"/>
      <c r="C67" s="52" t="s">
        <v>551</v>
      </c>
      <c r="D67" s="59">
        <v>70</v>
      </c>
      <c r="E67" s="59"/>
      <c r="F67" s="76">
        <f t="shared" si="0"/>
        <v>0</v>
      </c>
    </row>
    <row r="68" spans="1:7">
      <c r="A68" s="289" t="s">
        <v>803</v>
      </c>
      <c r="B68" s="290"/>
      <c r="C68" s="291"/>
      <c r="D68" s="60">
        <f>D14+D16+D18+D20+D22+D26+D28+D30+D32+D34+D36+D38+D40+D44+D46+D48+D50+D54+D56+D58+D60+D62+D64+D42+D52+D66</f>
        <v>172441.68499999997</v>
      </c>
      <c r="E68" s="60">
        <f>E14+E16+E18+E20+E22+E26+E28+E30+E32+E34+E36+E38+E40+E44+E46+E48+E50+E54+E56+E58+E60+E62+E64+E42+E52+E66</f>
        <v>68054.2</v>
      </c>
      <c r="F68" s="77">
        <f t="shared" si="0"/>
        <v>0.3946505162020425</v>
      </c>
      <c r="G68" s="61"/>
    </row>
    <row r="69" spans="1:7">
      <c r="A69" s="62"/>
      <c r="B69" s="63"/>
      <c r="C69" s="64"/>
      <c r="D69" s="65"/>
      <c r="E69" s="65"/>
      <c r="F69" s="65"/>
    </row>
    <row r="70" spans="1:7">
      <c r="A70" s="62"/>
      <c r="B70" s="63"/>
      <c r="C70" s="64"/>
      <c r="D70" s="65"/>
      <c r="E70" s="65"/>
      <c r="F70" s="65"/>
    </row>
    <row r="71" spans="1:7">
      <c r="A71" s="62"/>
      <c r="B71" s="63"/>
      <c r="C71" s="64"/>
      <c r="D71" s="65"/>
      <c r="E71" s="65"/>
      <c r="F71" s="65"/>
    </row>
    <row r="72" spans="1:7" ht="15.75">
      <c r="A72" s="66" t="s">
        <v>808</v>
      </c>
      <c r="B72" s="67"/>
      <c r="D72" s="44"/>
      <c r="E72" s="301" t="s">
        <v>809</v>
      </c>
      <c r="F72" s="301"/>
    </row>
    <row r="73" spans="1:7">
      <c r="A73" s="62"/>
      <c r="B73" s="63"/>
      <c r="C73" s="64"/>
      <c r="D73" s="65"/>
      <c r="E73" s="65"/>
      <c r="F73" s="65"/>
    </row>
    <row r="74" spans="1:7">
      <c r="A74" s="62"/>
      <c r="B74" s="63"/>
      <c r="C74" s="64"/>
      <c r="D74" s="65"/>
      <c r="E74" s="65"/>
      <c r="F74" s="65"/>
    </row>
    <row r="75" spans="1:7">
      <c r="A75" s="62"/>
      <c r="B75" s="63"/>
      <c r="C75" s="64"/>
      <c r="D75" s="65"/>
      <c r="E75" s="65"/>
      <c r="F75" s="65"/>
    </row>
    <row r="76" spans="1:7">
      <c r="A76" s="62"/>
      <c r="B76" s="63"/>
      <c r="C76" s="64"/>
      <c r="D76" s="65"/>
      <c r="E76" s="65"/>
      <c r="F76" s="65"/>
    </row>
    <row r="77" spans="1:7">
      <c r="A77" s="62"/>
      <c r="B77" s="63"/>
      <c r="C77" s="64"/>
      <c r="D77" s="65"/>
      <c r="E77" s="65"/>
      <c r="F77" s="65"/>
    </row>
    <row r="78" spans="1:7">
      <c r="A78" s="62"/>
      <c r="B78" s="63"/>
      <c r="C78" s="64"/>
      <c r="D78" s="65"/>
      <c r="E78" s="65"/>
      <c r="F78" s="65"/>
    </row>
    <row r="79" spans="1:7">
      <c r="A79" s="62"/>
      <c r="B79" s="63"/>
      <c r="C79" s="64"/>
      <c r="D79" s="65"/>
      <c r="E79" s="65"/>
      <c r="F79" s="65"/>
    </row>
    <row r="80" spans="1:7">
      <c r="A80" s="62"/>
      <c r="B80" s="63"/>
      <c r="C80" s="64"/>
      <c r="D80" s="65"/>
      <c r="E80" s="65"/>
      <c r="F80" s="65"/>
    </row>
    <row r="81" spans="1:6">
      <c r="A81" s="62"/>
      <c r="B81" s="63"/>
      <c r="C81" s="64"/>
      <c r="D81" s="65"/>
      <c r="E81" s="65"/>
      <c r="F81" s="65"/>
    </row>
    <row r="82" spans="1:6">
      <c r="A82" s="62"/>
      <c r="B82" s="63"/>
      <c r="C82" s="64"/>
      <c r="D82" s="65"/>
      <c r="E82" s="65"/>
      <c r="F82" s="65"/>
    </row>
    <row r="83" spans="1:6">
      <c r="A83" s="62"/>
      <c r="B83" s="63"/>
      <c r="C83" s="64"/>
      <c r="D83" s="65"/>
      <c r="E83" s="65"/>
      <c r="F83" s="65"/>
    </row>
    <row r="84" spans="1:6">
      <c r="A84" s="62"/>
      <c r="B84" s="63"/>
      <c r="C84" s="64"/>
      <c r="D84" s="65"/>
      <c r="E84" s="65"/>
      <c r="F84" s="65"/>
    </row>
    <row r="85" spans="1:6">
      <c r="A85" s="62"/>
      <c r="B85" s="63"/>
      <c r="C85" s="64"/>
      <c r="D85" s="65"/>
      <c r="E85" s="65"/>
      <c r="F85" s="65"/>
    </row>
    <row r="86" spans="1:6">
      <c r="A86" s="62"/>
      <c r="B86" s="63"/>
      <c r="C86" s="64"/>
      <c r="D86" s="65"/>
      <c r="E86" s="65"/>
      <c r="F86" s="65"/>
    </row>
    <row r="87" spans="1:6">
      <c r="A87" s="62"/>
      <c r="B87" s="63"/>
      <c r="C87" s="64"/>
      <c r="D87" s="65"/>
      <c r="E87" s="65"/>
      <c r="F87" s="65"/>
    </row>
    <row r="88" spans="1:6">
      <c r="A88" s="62"/>
      <c r="B88" s="63"/>
      <c r="C88" s="64"/>
      <c r="D88" s="65"/>
      <c r="E88" s="65"/>
      <c r="F88" s="65"/>
    </row>
    <row r="89" spans="1:6">
      <c r="A89" s="62"/>
      <c r="B89" s="63"/>
      <c r="C89" s="64"/>
      <c r="D89" s="65"/>
      <c r="E89" s="65"/>
      <c r="F89" s="65"/>
    </row>
    <row r="90" spans="1:6">
      <c r="A90" s="62"/>
      <c r="B90" s="63"/>
      <c r="C90" s="64"/>
      <c r="D90" s="65"/>
      <c r="E90" s="65"/>
      <c r="F90" s="65"/>
    </row>
    <row r="91" spans="1:6">
      <c r="A91" s="62"/>
      <c r="B91" s="63"/>
      <c r="C91" s="64"/>
      <c r="D91" s="65"/>
      <c r="E91" s="65"/>
      <c r="F91" s="65"/>
    </row>
    <row r="92" spans="1:6">
      <c r="A92" s="62"/>
      <c r="B92" s="63"/>
      <c r="C92" s="64"/>
      <c r="D92" s="65"/>
      <c r="E92" s="65"/>
      <c r="F92" s="65"/>
    </row>
    <row r="93" spans="1:6">
      <c r="A93" s="62"/>
      <c r="B93" s="63"/>
      <c r="C93" s="64"/>
      <c r="D93" s="65"/>
      <c r="E93" s="65"/>
      <c r="F93" s="65"/>
    </row>
    <row r="94" spans="1:6">
      <c r="A94" s="62"/>
      <c r="B94" s="63"/>
      <c r="C94" s="64"/>
      <c r="D94" s="65"/>
      <c r="E94" s="65"/>
      <c r="F94" s="65"/>
    </row>
    <row r="95" spans="1:6">
      <c r="A95" s="62"/>
      <c r="B95" s="63"/>
      <c r="C95" s="64"/>
      <c r="D95" s="65"/>
      <c r="E95" s="65"/>
      <c r="F95" s="65"/>
    </row>
    <row r="96" spans="1:6">
      <c r="A96" s="62"/>
      <c r="B96" s="63"/>
      <c r="C96" s="64"/>
      <c r="D96" s="65"/>
      <c r="E96" s="65"/>
      <c r="F96" s="65"/>
    </row>
    <row r="97" spans="1:6">
      <c r="A97" s="62"/>
      <c r="B97" s="63"/>
      <c r="C97" s="64"/>
      <c r="D97" s="65"/>
      <c r="E97" s="65"/>
      <c r="F97" s="65"/>
    </row>
    <row r="98" spans="1:6">
      <c r="A98" s="62"/>
      <c r="B98" s="63"/>
      <c r="C98" s="64"/>
      <c r="D98" s="65"/>
      <c r="E98" s="65"/>
      <c r="F98" s="65"/>
    </row>
    <row r="99" spans="1:6">
      <c r="A99" s="62"/>
      <c r="B99" s="63"/>
      <c r="C99" s="64"/>
      <c r="D99" s="65"/>
      <c r="E99" s="65"/>
      <c r="F99" s="65"/>
    </row>
    <row r="100" spans="1:6">
      <c r="A100" s="62"/>
      <c r="B100" s="63"/>
      <c r="C100" s="64"/>
      <c r="D100" s="65"/>
      <c r="E100" s="65"/>
      <c r="F100" s="65"/>
    </row>
    <row r="101" spans="1:6">
      <c r="A101" s="62"/>
      <c r="B101" s="63"/>
      <c r="C101" s="64"/>
      <c r="D101" s="65"/>
      <c r="E101" s="65"/>
      <c r="F101" s="65"/>
    </row>
    <row r="102" spans="1:6">
      <c r="A102" s="62"/>
      <c r="B102" s="63"/>
      <c r="C102" s="64"/>
      <c r="D102" s="65"/>
      <c r="E102" s="65"/>
      <c r="F102" s="65"/>
    </row>
    <row r="103" spans="1:6">
      <c r="A103" s="62"/>
      <c r="B103" s="63"/>
      <c r="C103" s="64"/>
      <c r="D103" s="65"/>
      <c r="E103" s="65"/>
      <c r="F103" s="65"/>
    </row>
    <row r="104" spans="1:6">
      <c r="A104" s="62"/>
      <c r="B104" s="63"/>
      <c r="C104" s="64"/>
      <c r="D104" s="65"/>
      <c r="E104" s="65"/>
      <c r="F104" s="65"/>
    </row>
    <row r="105" spans="1:6">
      <c r="A105" s="62"/>
      <c r="B105" s="63"/>
      <c r="C105" s="64"/>
      <c r="D105" s="65"/>
      <c r="E105" s="65"/>
      <c r="F105" s="65"/>
    </row>
    <row r="106" spans="1:6">
      <c r="A106" s="62"/>
      <c r="B106" s="63"/>
      <c r="C106" s="64"/>
      <c r="D106" s="65"/>
      <c r="E106" s="65"/>
      <c r="F106" s="65"/>
    </row>
    <row r="107" spans="1:6">
      <c r="A107" s="62"/>
      <c r="B107" s="63"/>
      <c r="C107" s="64"/>
      <c r="D107" s="65"/>
      <c r="E107" s="65"/>
      <c r="F107" s="65"/>
    </row>
    <row r="108" spans="1:6">
      <c r="A108" s="62"/>
      <c r="B108" s="63"/>
      <c r="C108" s="64"/>
      <c r="D108" s="65"/>
      <c r="E108" s="65"/>
      <c r="F108" s="65"/>
    </row>
    <row r="109" spans="1:6">
      <c r="A109" s="62"/>
      <c r="B109" s="63"/>
      <c r="C109" s="64"/>
      <c r="D109" s="65"/>
      <c r="E109" s="65"/>
      <c r="F109" s="65"/>
    </row>
    <row r="110" spans="1:6">
      <c r="A110" s="62"/>
      <c r="B110" s="63"/>
      <c r="C110" s="64"/>
      <c r="D110" s="65"/>
      <c r="E110" s="65"/>
      <c r="F110" s="65"/>
    </row>
    <row r="111" spans="1:6">
      <c r="A111" s="62"/>
      <c r="B111" s="63"/>
      <c r="C111" s="64"/>
      <c r="D111" s="65"/>
      <c r="E111" s="65"/>
      <c r="F111" s="65"/>
    </row>
    <row r="112" spans="1:6">
      <c r="A112" s="62"/>
      <c r="B112" s="63"/>
      <c r="C112" s="64"/>
      <c r="D112" s="65"/>
      <c r="E112" s="65"/>
      <c r="F112" s="65"/>
    </row>
    <row r="113" spans="1:6">
      <c r="A113" s="62"/>
      <c r="B113" s="63"/>
      <c r="C113" s="64"/>
      <c r="D113" s="65"/>
      <c r="E113" s="65"/>
      <c r="F113" s="65"/>
    </row>
    <row r="114" spans="1:6">
      <c r="A114" s="62"/>
      <c r="B114" s="63"/>
      <c r="C114" s="64"/>
      <c r="D114" s="65"/>
      <c r="E114" s="65"/>
      <c r="F114" s="65"/>
    </row>
    <row r="115" spans="1:6">
      <c r="A115" s="62"/>
      <c r="B115" s="63"/>
      <c r="C115" s="64"/>
      <c r="D115" s="65"/>
      <c r="E115" s="65"/>
      <c r="F115" s="65"/>
    </row>
    <row r="116" spans="1:6">
      <c r="A116" s="62"/>
      <c r="B116" s="63"/>
      <c r="C116" s="64"/>
      <c r="D116" s="65"/>
      <c r="E116" s="65"/>
      <c r="F116" s="65"/>
    </row>
    <row r="117" spans="1:6">
      <c r="A117" s="62"/>
      <c r="B117" s="63"/>
      <c r="C117" s="64"/>
      <c r="D117" s="65"/>
      <c r="E117" s="65"/>
      <c r="F117" s="65"/>
    </row>
    <row r="118" spans="1:6">
      <c r="A118" s="62"/>
      <c r="B118" s="63"/>
      <c r="C118" s="64"/>
      <c r="D118" s="65"/>
      <c r="E118" s="65"/>
      <c r="F118" s="65"/>
    </row>
    <row r="119" spans="1:6">
      <c r="A119" s="62"/>
      <c r="B119" s="63"/>
      <c r="C119" s="64"/>
      <c r="D119" s="65"/>
      <c r="E119" s="65"/>
      <c r="F119" s="65"/>
    </row>
    <row r="120" spans="1:6">
      <c r="A120" s="62"/>
      <c r="B120" s="63"/>
      <c r="C120" s="64"/>
      <c r="D120" s="65"/>
      <c r="E120" s="65"/>
      <c r="F120" s="65"/>
    </row>
    <row r="121" spans="1:6">
      <c r="A121" s="62"/>
      <c r="B121" s="63"/>
      <c r="C121" s="64"/>
      <c r="D121" s="65"/>
      <c r="E121" s="65"/>
      <c r="F121" s="65"/>
    </row>
    <row r="122" spans="1:6">
      <c r="A122" s="62"/>
      <c r="B122" s="63"/>
      <c r="C122" s="64"/>
      <c r="D122" s="65"/>
      <c r="E122" s="65"/>
      <c r="F122" s="65"/>
    </row>
    <row r="123" spans="1:6">
      <c r="A123" s="62"/>
      <c r="B123" s="63"/>
      <c r="C123" s="64"/>
      <c r="D123" s="65"/>
      <c r="E123" s="65"/>
      <c r="F123" s="65"/>
    </row>
    <row r="124" spans="1:6">
      <c r="A124" s="62"/>
      <c r="B124" s="63"/>
      <c r="C124" s="64"/>
      <c r="D124" s="65"/>
      <c r="E124" s="65"/>
      <c r="F124" s="65"/>
    </row>
    <row r="125" spans="1:6">
      <c r="A125" s="62"/>
      <c r="B125" s="63"/>
      <c r="C125" s="64"/>
      <c r="D125" s="65"/>
      <c r="E125" s="65"/>
      <c r="F125" s="65"/>
    </row>
    <row r="126" spans="1:6">
      <c r="A126" s="62"/>
      <c r="B126" s="63"/>
      <c r="C126" s="64"/>
      <c r="D126" s="65"/>
      <c r="E126" s="65"/>
      <c r="F126" s="65"/>
    </row>
    <row r="127" spans="1:6">
      <c r="A127" s="62"/>
      <c r="B127" s="63"/>
      <c r="C127" s="64"/>
      <c r="D127" s="65"/>
      <c r="E127" s="65"/>
      <c r="F127" s="65"/>
    </row>
    <row r="128" spans="1:6">
      <c r="A128" s="62"/>
      <c r="B128" s="63"/>
      <c r="C128" s="64"/>
      <c r="D128" s="65"/>
      <c r="E128" s="65"/>
      <c r="F128" s="65"/>
    </row>
    <row r="129" spans="1:6">
      <c r="A129" s="62"/>
      <c r="B129" s="63"/>
      <c r="C129" s="64"/>
      <c r="D129" s="65"/>
      <c r="E129" s="65"/>
      <c r="F129" s="65"/>
    </row>
    <row r="130" spans="1:6">
      <c r="A130" s="62"/>
      <c r="B130" s="63"/>
      <c r="C130" s="64"/>
      <c r="D130" s="65"/>
      <c r="E130" s="65"/>
      <c r="F130" s="65"/>
    </row>
    <row r="131" spans="1:6">
      <c r="A131" s="62"/>
      <c r="B131" s="63"/>
      <c r="C131" s="64"/>
      <c r="D131" s="65"/>
      <c r="E131" s="65"/>
      <c r="F131" s="65"/>
    </row>
    <row r="132" spans="1:6">
      <c r="A132" s="62"/>
      <c r="B132" s="63"/>
      <c r="C132" s="64"/>
      <c r="D132" s="65"/>
      <c r="E132" s="65"/>
      <c r="F132" s="65"/>
    </row>
    <row r="133" spans="1:6">
      <c r="A133" s="62"/>
      <c r="B133" s="63"/>
      <c r="C133" s="64"/>
      <c r="D133" s="65"/>
      <c r="E133" s="65"/>
      <c r="F133" s="65"/>
    </row>
    <row r="134" spans="1:6">
      <c r="A134" s="62"/>
      <c r="B134" s="63"/>
      <c r="C134" s="64"/>
      <c r="D134" s="65"/>
      <c r="E134" s="65"/>
      <c r="F134" s="65"/>
    </row>
    <row r="135" spans="1:6">
      <c r="A135" s="62"/>
      <c r="B135" s="63"/>
      <c r="C135" s="64"/>
      <c r="D135" s="65"/>
      <c r="E135" s="65"/>
      <c r="F135" s="65"/>
    </row>
    <row r="136" spans="1:6">
      <c r="A136" s="62"/>
      <c r="B136" s="63"/>
      <c r="C136" s="64"/>
      <c r="D136" s="65"/>
      <c r="E136" s="65"/>
      <c r="F136" s="65"/>
    </row>
    <row r="137" spans="1:6">
      <c r="A137" s="62"/>
      <c r="B137" s="63"/>
      <c r="C137" s="64"/>
      <c r="D137" s="65"/>
      <c r="E137" s="65"/>
      <c r="F137" s="65"/>
    </row>
    <row r="138" spans="1:6">
      <c r="A138" s="68"/>
      <c r="B138" s="69"/>
      <c r="C138" s="68"/>
      <c r="D138" s="70"/>
      <c r="E138" s="70"/>
      <c r="F138" s="70"/>
    </row>
    <row r="139" spans="1:6">
      <c r="A139" s="68"/>
      <c r="B139" s="69"/>
      <c r="C139" s="68"/>
      <c r="D139" s="70"/>
      <c r="E139" s="70"/>
      <c r="F139" s="70"/>
    </row>
    <row r="140" spans="1:6">
      <c r="A140" s="68"/>
      <c r="B140" s="69"/>
      <c r="C140" s="68"/>
      <c r="D140" s="70"/>
      <c r="E140" s="70"/>
      <c r="F140" s="70"/>
    </row>
    <row r="141" spans="1:6">
      <c r="A141" s="68"/>
      <c r="B141" s="69"/>
      <c r="C141" s="68"/>
      <c r="D141" s="70"/>
      <c r="E141" s="70"/>
      <c r="F141" s="70"/>
    </row>
    <row r="142" spans="1:6">
      <c r="A142" s="68"/>
      <c r="B142" s="69"/>
      <c r="C142" s="68"/>
      <c r="D142" s="70"/>
      <c r="E142" s="70"/>
      <c r="F142" s="70"/>
    </row>
    <row r="143" spans="1:6">
      <c r="A143" s="68"/>
      <c r="B143" s="69"/>
      <c r="C143" s="68"/>
      <c r="D143" s="70"/>
      <c r="E143" s="70"/>
      <c r="F143" s="70"/>
    </row>
    <row r="144" spans="1:6">
      <c r="A144" s="68"/>
      <c r="B144" s="69"/>
      <c r="C144" s="68"/>
      <c r="D144" s="70"/>
      <c r="E144" s="70"/>
      <c r="F144" s="70"/>
    </row>
    <row r="145" spans="1:6">
      <c r="A145" s="68"/>
      <c r="B145" s="69"/>
      <c r="C145" s="68"/>
      <c r="D145" s="70"/>
      <c r="E145" s="70"/>
      <c r="F145" s="70"/>
    </row>
    <row r="146" spans="1:6">
      <c r="A146" s="68"/>
      <c r="B146" s="69"/>
      <c r="C146" s="68"/>
      <c r="D146" s="70"/>
      <c r="E146" s="70"/>
      <c r="F146" s="70"/>
    </row>
    <row r="147" spans="1:6">
      <c r="A147" s="68"/>
      <c r="B147" s="69"/>
      <c r="C147" s="68"/>
      <c r="D147" s="70"/>
      <c r="E147" s="70"/>
      <c r="F147" s="70"/>
    </row>
    <row r="148" spans="1:6">
      <c r="A148" s="68"/>
      <c r="B148" s="69"/>
      <c r="C148" s="68"/>
      <c r="D148" s="70"/>
      <c r="E148" s="70"/>
      <c r="F148" s="70"/>
    </row>
    <row r="149" spans="1:6">
      <c r="A149" s="68"/>
      <c r="B149" s="69"/>
      <c r="C149" s="68"/>
      <c r="D149" s="70"/>
      <c r="E149" s="70"/>
      <c r="F149" s="70"/>
    </row>
    <row r="150" spans="1:6">
      <c r="A150" s="68"/>
      <c r="B150" s="69"/>
      <c r="C150" s="68"/>
      <c r="D150" s="70"/>
      <c r="E150" s="70"/>
      <c r="F150" s="70"/>
    </row>
    <row r="151" spans="1:6">
      <c r="A151" s="68"/>
      <c r="B151" s="69"/>
      <c r="C151" s="68"/>
      <c r="D151" s="70"/>
      <c r="E151" s="70"/>
      <c r="F151" s="70"/>
    </row>
    <row r="152" spans="1:6">
      <c r="A152" s="71"/>
      <c r="B152" s="69"/>
      <c r="C152" s="71"/>
      <c r="D152" s="72"/>
      <c r="E152" s="72"/>
      <c r="F152" s="72"/>
    </row>
    <row r="153" spans="1:6">
      <c r="A153" s="71"/>
      <c r="B153" s="69"/>
      <c r="C153" s="71"/>
      <c r="D153" s="72"/>
      <c r="E153" s="72"/>
      <c r="F153" s="72"/>
    </row>
    <row r="154" spans="1:6">
      <c r="A154" s="71"/>
      <c r="B154" s="69"/>
      <c r="C154" s="71"/>
      <c r="D154" s="72"/>
      <c r="E154" s="72"/>
      <c r="F154" s="72"/>
    </row>
    <row r="155" spans="1:6">
      <c r="A155" s="71"/>
      <c r="B155" s="69"/>
      <c r="C155" s="71"/>
      <c r="D155" s="72"/>
      <c r="E155" s="72"/>
      <c r="F155" s="72"/>
    </row>
    <row r="156" spans="1:6">
      <c r="A156" s="71"/>
      <c r="B156" s="69"/>
      <c r="C156" s="71"/>
      <c r="D156" s="72"/>
      <c r="E156" s="72"/>
      <c r="F156" s="72"/>
    </row>
    <row r="157" spans="1:6">
      <c r="A157" s="71"/>
      <c r="B157" s="69"/>
      <c r="C157" s="71"/>
      <c r="D157" s="72"/>
      <c r="E157" s="72"/>
      <c r="F157" s="72"/>
    </row>
    <row r="158" spans="1:6">
      <c r="A158" s="71"/>
      <c r="B158" s="69"/>
      <c r="C158" s="71"/>
      <c r="D158" s="72"/>
      <c r="E158" s="72"/>
      <c r="F158" s="72"/>
    </row>
    <row r="159" spans="1:6">
      <c r="A159" s="71"/>
      <c r="B159" s="69"/>
      <c r="C159" s="71"/>
      <c r="D159" s="72"/>
      <c r="E159" s="72"/>
      <c r="F159" s="72"/>
    </row>
    <row r="160" spans="1:6">
      <c r="A160" s="71"/>
      <c r="B160" s="69"/>
      <c r="C160" s="71"/>
      <c r="D160" s="72"/>
      <c r="E160" s="72"/>
      <c r="F160" s="72"/>
    </row>
    <row r="161" spans="1:6">
      <c r="A161" s="71"/>
      <c r="B161" s="69"/>
      <c r="C161" s="71"/>
      <c r="D161" s="72"/>
      <c r="E161" s="72"/>
      <c r="F161" s="72"/>
    </row>
    <row r="162" spans="1:6">
      <c r="A162" s="71"/>
      <c r="B162" s="69"/>
      <c r="C162" s="71"/>
      <c r="D162" s="72"/>
      <c r="E162" s="72"/>
      <c r="F162" s="72"/>
    </row>
    <row r="163" spans="1:6">
      <c r="A163" s="71"/>
      <c r="B163" s="69"/>
      <c r="C163" s="71"/>
      <c r="D163" s="72"/>
      <c r="E163" s="72"/>
      <c r="F163" s="72"/>
    </row>
    <row r="164" spans="1:6">
      <c r="A164" s="71"/>
      <c r="B164" s="69"/>
      <c r="C164" s="71"/>
      <c r="D164" s="72"/>
      <c r="E164" s="72"/>
      <c r="F164" s="72"/>
    </row>
    <row r="165" spans="1:6">
      <c r="A165" s="71"/>
      <c r="B165" s="69"/>
      <c r="C165" s="71"/>
      <c r="D165" s="72"/>
      <c r="E165" s="72"/>
      <c r="F165" s="72"/>
    </row>
    <row r="166" spans="1:6">
      <c r="A166" s="71"/>
      <c r="B166" s="69"/>
      <c r="C166" s="71"/>
      <c r="D166" s="72"/>
      <c r="E166" s="72"/>
      <c r="F166" s="72"/>
    </row>
    <row r="167" spans="1:6">
      <c r="A167" s="71"/>
      <c r="B167" s="69"/>
      <c r="C167" s="71"/>
      <c r="D167" s="72"/>
      <c r="E167" s="72"/>
      <c r="F167" s="72"/>
    </row>
    <row r="168" spans="1:6">
      <c r="A168" s="71"/>
      <c r="B168" s="69"/>
      <c r="C168" s="71"/>
      <c r="D168" s="72"/>
      <c r="E168" s="72"/>
      <c r="F168" s="72"/>
    </row>
    <row r="169" spans="1:6">
      <c r="A169" s="71"/>
      <c r="B169" s="69"/>
      <c r="C169" s="71"/>
      <c r="D169" s="72"/>
      <c r="E169" s="72"/>
      <c r="F169" s="72"/>
    </row>
    <row r="170" spans="1:6">
      <c r="A170" s="71"/>
      <c r="B170" s="69"/>
      <c r="C170" s="71"/>
      <c r="D170" s="72"/>
      <c r="E170" s="72"/>
      <c r="F170" s="72"/>
    </row>
    <row r="171" spans="1:6">
      <c r="A171" s="71"/>
      <c r="B171" s="69"/>
      <c r="C171" s="71"/>
      <c r="D171" s="72"/>
      <c r="E171" s="72"/>
      <c r="F171" s="72"/>
    </row>
    <row r="172" spans="1:6">
      <c r="A172" s="71"/>
      <c r="B172" s="69"/>
      <c r="C172" s="71"/>
      <c r="D172" s="72"/>
      <c r="E172" s="72"/>
      <c r="F172" s="72"/>
    </row>
    <row r="173" spans="1:6">
      <c r="A173" s="71"/>
      <c r="B173" s="69"/>
      <c r="C173" s="71"/>
      <c r="D173" s="72"/>
      <c r="E173" s="72"/>
      <c r="F173" s="72"/>
    </row>
    <row r="174" spans="1:6">
      <c r="A174" s="71"/>
      <c r="B174" s="69"/>
      <c r="C174" s="71"/>
      <c r="D174" s="72"/>
      <c r="E174" s="72"/>
      <c r="F174" s="72"/>
    </row>
    <row r="175" spans="1:6">
      <c r="A175" s="71"/>
      <c r="B175" s="69"/>
      <c r="C175" s="71"/>
      <c r="D175" s="72"/>
      <c r="E175" s="72"/>
      <c r="F175" s="72"/>
    </row>
    <row r="176" spans="1:6">
      <c r="A176" s="71"/>
      <c r="B176" s="69"/>
      <c r="C176" s="71"/>
      <c r="D176" s="72"/>
      <c r="E176" s="72"/>
      <c r="F176" s="72"/>
    </row>
    <row r="177" spans="1:6">
      <c r="A177" s="71"/>
      <c r="B177" s="69"/>
      <c r="C177" s="71"/>
      <c r="D177" s="72"/>
      <c r="E177" s="72"/>
      <c r="F177" s="72"/>
    </row>
    <row r="178" spans="1:6">
      <c r="A178" s="71"/>
      <c r="B178" s="69"/>
      <c r="C178" s="71"/>
      <c r="D178" s="72"/>
      <c r="E178" s="72"/>
      <c r="F178" s="72"/>
    </row>
    <row r="179" spans="1:6">
      <c r="A179" s="71"/>
      <c r="B179" s="69"/>
      <c r="C179" s="71"/>
      <c r="D179" s="72"/>
      <c r="E179" s="72"/>
      <c r="F179" s="72"/>
    </row>
    <row r="180" spans="1:6">
      <c r="A180" s="71"/>
      <c r="B180" s="69"/>
      <c r="C180" s="71"/>
      <c r="D180" s="72"/>
      <c r="E180" s="72"/>
      <c r="F180" s="72"/>
    </row>
    <row r="181" spans="1:6">
      <c r="A181" s="71"/>
      <c r="B181" s="69"/>
      <c r="C181" s="71"/>
      <c r="D181" s="72"/>
      <c r="E181" s="72"/>
      <c r="F181" s="72"/>
    </row>
    <row r="182" spans="1:6">
      <c r="A182" s="71"/>
      <c r="B182" s="69"/>
      <c r="C182" s="71"/>
      <c r="D182" s="72"/>
      <c r="E182" s="72"/>
      <c r="F182" s="72"/>
    </row>
    <row r="183" spans="1:6">
      <c r="A183" s="71"/>
      <c r="B183" s="69"/>
      <c r="C183" s="71"/>
      <c r="D183" s="72"/>
      <c r="E183" s="72"/>
      <c r="F183" s="72"/>
    </row>
    <row r="184" spans="1:6">
      <c r="A184" s="71"/>
      <c r="B184" s="69"/>
      <c r="C184" s="71"/>
      <c r="D184" s="72"/>
      <c r="E184" s="72"/>
      <c r="F184" s="72"/>
    </row>
    <row r="185" spans="1:6">
      <c r="A185" s="71"/>
      <c r="B185" s="69"/>
      <c r="C185" s="71"/>
      <c r="D185" s="72"/>
      <c r="E185" s="72"/>
      <c r="F185" s="72"/>
    </row>
    <row r="186" spans="1:6">
      <c r="A186" s="71"/>
      <c r="B186" s="69"/>
      <c r="C186" s="71"/>
      <c r="D186" s="72"/>
      <c r="E186" s="72"/>
      <c r="F186" s="72"/>
    </row>
    <row r="187" spans="1:6">
      <c r="A187" s="71"/>
      <c r="B187" s="69"/>
      <c r="C187" s="71"/>
      <c r="D187" s="72"/>
      <c r="E187" s="72"/>
      <c r="F187" s="72"/>
    </row>
    <row r="188" spans="1:6">
      <c r="A188" s="71"/>
      <c r="B188" s="69"/>
      <c r="C188" s="71"/>
      <c r="D188" s="72"/>
      <c r="E188" s="72"/>
      <c r="F188" s="72"/>
    </row>
    <row r="189" spans="1:6">
      <c r="A189" s="71"/>
      <c r="B189" s="69"/>
      <c r="C189" s="71"/>
      <c r="D189" s="72"/>
      <c r="E189" s="72"/>
      <c r="F189" s="72"/>
    </row>
    <row r="190" spans="1:6">
      <c r="A190" s="71"/>
      <c r="B190" s="69"/>
      <c r="C190" s="71"/>
      <c r="D190" s="72"/>
      <c r="E190" s="72"/>
      <c r="F190" s="72"/>
    </row>
    <row r="191" spans="1:6">
      <c r="A191" s="71"/>
      <c r="B191" s="69"/>
      <c r="C191" s="71"/>
      <c r="D191" s="72"/>
      <c r="E191" s="72"/>
      <c r="F191" s="72"/>
    </row>
    <row r="192" spans="1:6">
      <c r="A192" s="71"/>
      <c r="B192" s="69"/>
      <c r="C192" s="71"/>
      <c r="D192" s="72"/>
      <c r="E192" s="72"/>
      <c r="F192" s="72"/>
    </row>
    <row r="193" spans="1:6">
      <c r="A193" s="71"/>
      <c r="B193" s="69"/>
      <c r="C193" s="71"/>
      <c r="D193" s="72"/>
      <c r="E193" s="72"/>
      <c r="F193" s="72"/>
    </row>
    <row r="194" spans="1:6">
      <c r="A194" s="71"/>
      <c r="B194" s="69"/>
      <c r="C194" s="71"/>
      <c r="D194" s="72"/>
      <c r="E194" s="72"/>
      <c r="F194" s="72"/>
    </row>
    <row r="195" spans="1:6">
      <c r="A195" s="71"/>
      <c r="B195" s="69"/>
      <c r="C195" s="71"/>
      <c r="D195" s="72"/>
      <c r="E195" s="72"/>
      <c r="F195" s="72"/>
    </row>
    <row r="196" spans="1:6">
      <c r="A196" s="71"/>
      <c r="B196" s="69"/>
      <c r="C196" s="71"/>
      <c r="D196" s="72"/>
      <c r="E196" s="72"/>
      <c r="F196" s="72"/>
    </row>
    <row r="197" spans="1:6">
      <c r="A197" s="71"/>
      <c r="B197" s="69"/>
      <c r="C197" s="71"/>
      <c r="D197" s="72"/>
      <c r="E197" s="72"/>
      <c r="F197" s="72"/>
    </row>
    <row r="198" spans="1:6">
      <c r="A198" s="71"/>
      <c r="B198" s="69"/>
      <c r="C198" s="71"/>
      <c r="D198" s="72"/>
      <c r="E198" s="72"/>
      <c r="F198" s="72"/>
    </row>
    <row r="199" spans="1:6">
      <c r="A199" s="71"/>
      <c r="B199" s="69"/>
      <c r="C199" s="71"/>
      <c r="D199" s="72"/>
      <c r="E199" s="72"/>
      <c r="F199" s="72"/>
    </row>
    <row r="200" spans="1:6">
      <c r="A200" s="71"/>
      <c r="B200" s="69"/>
      <c r="C200" s="71"/>
      <c r="D200" s="72"/>
      <c r="E200" s="72"/>
      <c r="F200" s="72"/>
    </row>
    <row r="201" spans="1:6">
      <c r="A201" s="71"/>
      <c r="B201" s="69"/>
      <c r="C201" s="71"/>
      <c r="D201" s="72"/>
      <c r="E201" s="72"/>
      <c r="F201" s="72"/>
    </row>
    <row r="202" spans="1:6">
      <c r="A202" s="71"/>
      <c r="B202" s="69"/>
      <c r="C202" s="71"/>
      <c r="D202" s="72"/>
      <c r="E202" s="72"/>
      <c r="F202" s="72"/>
    </row>
    <row r="203" spans="1:6">
      <c r="A203" s="71"/>
      <c r="B203" s="69"/>
      <c r="C203" s="71"/>
      <c r="D203" s="72"/>
      <c r="E203" s="72"/>
      <c r="F203" s="72"/>
    </row>
  </sheetData>
  <mergeCells count="63">
    <mergeCell ref="A11:A12"/>
    <mergeCell ref="B11:B12"/>
    <mergeCell ref="C11:C12"/>
    <mergeCell ref="D11:D12"/>
    <mergeCell ref="A18:A19"/>
    <mergeCell ref="B18:B19"/>
    <mergeCell ref="A20:A21"/>
    <mergeCell ref="B20:B21"/>
    <mergeCell ref="A14:A15"/>
    <mergeCell ref="B14:B15"/>
    <mergeCell ref="A16:A17"/>
    <mergeCell ref="B16:B17"/>
    <mergeCell ref="A28:A29"/>
    <mergeCell ref="B28:B29"/>
    <mergeCell ref="A30:A31"/>
    <mergeCell ref="B30:B31"/>
    <mergeCell ref="A22:A25"/>
    <mergeCell ref="B22:B25"/>
    <mergeCell ref="A26:A27"/>
    <mergeCell ref="B26:B27"/>
    <mergeCell ref="A38:A39"/>
    <mergeCell ref="B38:B39"/>
    <mergeCell ref="A32:A33"/>
    <mergeCell ref="B32:B33"/>
    <mergeCell ref="A34:A35"/>
    <mergeCell ref="B34:B35"/>
    <mergeCell ref="E72:F72"/>
    <mergeCell ref="E11:E12"/>
    <mergeCell ref="F11:F12"/>
    <mergeCell ref="A60:A61"/>
    <mergeCell ref="B60:B61"/>
    <mergeCell ref="A62:A63"/>
    <mergeCell ref="B62:B63"/>
    <mergeCell ref="A64:A65"/>
    <mergeCell ref="A36:A37"/>
    <mergeCell ref="B36:B37"/>
    <mergeCell ref="B54:B55"/>
    <mergeCell ref="A56:A57"/>
    <mergeCell ref="B56:B57"/>
    <mergeCell ref="A58:A59"/>
    <mergeCell ref="B58:B59"/>
    <mergeCell ref="A40:A41"/>
    <mergeCell ref="B40:B41"/>
    <mergeCell ref="C3:F3"/>
    <mergeCell ref="A8:F8"/>
    <mergeCell ref="A66:A67"/>
    <mergeCell ref="B66:B67"/>
    <mergeCell ref="A42:A43"/>
    <mergeCell ref="B42:B43"/>
    <mergeCell ref="A44:A45"/>
    <mergeCell ref="B44:B45"/>
    <mergeCell ref="A46:A47"/>
    <mergeCell ref="B64:B65"/>
    <mergeCell ref="B46:B47"/>
    <mergeCell ref="C4:E4"/>
    <mergeCell ref="A68:C68"/>
    <mergeCell ref="B48:B49"/>
    <mergeCell ref="A50:A51"/>
    <mergeCell ref="B50:B51"/>
    <mergeCell ref="A52:A53"/>
    <mergeCell ref="B52:B53"/>
    <mergeCell ref="A48:A49"/>
    <mergeCell ref="A54:A55"/>
  </mergeCells>
  <phoneticPr fontId="39" type="noConversion"/>
  <pageMargins left="0.78740157480314965" right="0.39370078740157483" top="0.78740157480314965" bottom="0.39370078740157483" header="0.31496062992125984" footer="0.31496062992125984"/>
  <pageSetup paperSize="9" scale="75" orientation="portrait" r:id="rId1"/>
  <headerFooter differentFirst="1">
    <oddHeader>&amp;C&amp;P</oddHeader>
  </headerFooter>
  <rowBreaks count="1" manualBreakCount="1">
    <brk id="45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workbookViewId="0">
      <selection activeCell="C5" sqref="C5:E5"/>
    </sheetView>
  </sheetViews>
  <sheetFormatPr defaultColWidth="8.75" defaultRowHeight="15"/>
  <cols>
    <col min="1" max="1" width="9.375" style="78" customWidth="1"/>
    <col min="2" max="2" width="31" style="78" customWidth="1"/>
    <col min="3" max="3" width="15.625" style="78" customWidth="1"/>
    <col min="4" max="4" width="15.25" style="98" customWidth="1"/>
    <col min="5" max="5" width="14.125" style="98" customWidth="1"/>
    <col min="6" max="16384" width="8.75" style="78"/>
  </cols>
  <sheetData>
    <row r="1" spans="1:8">
      <c r="C1" s="75" t="s">
        <v>29</v>
      </c>
      <c r="D1" s="79"/>
      <c r="E1" s="80"/>
    </row>
    <row r="2" spans="1:8">
      <c r="C2" s="75" t="s">
        <v>805</v>
      </c>
      <c r="D2" s="79"/>
      <c r="E2" s="79"/>
    </row>
    <row r="3" spans="1:8">
      <c r="C3" s="322" t="s">
        <v>54</v>
      </c>
      <c r="D3" s="322"/>
      <c r="E3" s="322"/>
    </row>
    <row r="4" spans="1:8">
      <c r="C4" s="322"/>
      <c r="D4" s="322"/>
      <c r="E4" s="322"/>
    </row>
    <row r="5" spans="1:8">
      <c r="C5" s="273" t="s">
        <v>305</v>
      </c>
      <c r="D5" s="273"/>
      <c r="E5" s="273"/>
    </row>
    <row r="7" spans="1:8">
      <c r="A7" s="81"/>
      <c r="B7" s="81"/>
      <c r="C7" s="81"/>
      <c r="D7" s="82"/>
      <c r="E7" s="82"/>
      <c r="F7" s="81"/>
      <c r="G7" s="81"/>
      <c r="H7" s="81"/>
    </row>
    <row r="8" spans="1:8" ht="60.6" customHeight="1">
      <c r="A8" s="323" t="s">
        <v>55</v>
      </c>
      <c r="B8" s="323"/>
      <c r="C8" s="323"/>
      <c r="D8" s="323"/>
      <c r="E8" s="323"/>
      <c r="F8" s="81"/>
      <c r="G8" s="81"/>
      <c r="H8" s="81"/>
    </row>
    <row r="9" spans="1:8">
      <c r="A9" s="81"/>
      <c r="B9" s="81"/>
      <c r="C9" s="81"/>
      <c r="D9" s="82"/>
      <c r="E9" s="82"/>
      <c r="F9" s="81"/>
      <c r="G9" s="81"/>
      <c r="H9" s="81"/>
    </row>
    <row r="10" spans="1:8">
      <c r="A10" s="81"/>
      <c r="B10" s="81"/>
      <c r="D10" s="82"/>
      <c r="E10" s="83" t="s">
        <v>30</v>
      </c>
      <c r="F10" s="81"/>
      <c r="G10" s="81"/>
      <c r="H10" s="81"/>
    </row>
    <row r="11" spans="1:8" ht="34.9" customHeight="1">
      <c r="A11" s="324" t="s">
        <v>31</v>
      </c>
      <c r="B11" s="326" t="s">
        <v>32</v>
      </c>
      <c r="C11" s="328" t="s">
        <v>33</v>
      </c>
      <c r="D11" s="329"/>
      <c r="E11" s="329"/>
      <c r="F11" s="81"/>
      <c r="G11" s="81"/>
      <c r="H11" s="81"/>
    </row>
    <row r="12" spans="1:8" ht="31.5">
      <c r="A12" s="325"/>
      <c r="B12" s="327"/>
      <c r="C12" s="84" t="s">
        <v>797</v>
      </c>
      <c r="D12" s="85" t="s">
        <v>793</v>
      </c>
      <c r="E12" s="86" t="s">
        <v>792</v>
      </c>
      <c r="F12" s="81"/>
      <c r="G12" s="81"/>
      <c r="H12" s="81"/>
    </row>
    <row r="13" spans="1:8" ht="18.75">
      <c r="A13" s="87">
        <v>1</v>
      </c>
      <c r="B13" s="88" t="s">
        <v>34</v>
      </c>
      <c r="C13" s="89">
        <v>1426.1</v>
      </c>
      <c r="D13" s="89">
        <v>886.3</v>
      </c>
      <c r="E13" s="90">
        <f>D13/C13</f>
        <v>0.62148516934296338</v>
      </c>
      <c r="F13" s="81"/>
      <c r="G13" s="81"/>
      <c r="H13" s="81"/>
    </row>
    <row r="14" spans="1:8" ht="18.75">
      <c r="A14" s="87">
        <v>2</v>
      </c>
      <c r="B14" s="88" t="s">
        <v>35</v>
      </c>
      <c r="C14" s="89">
        <v>4530.3</v>
      </c>
      <c r="D14" s="91">
        <v>3242.6</v>
      </c>
      <c r="E14" s="90">
        <f t="shared" ref="E14:E31" si="0">D14/C14</f>
        <v>0.71575833829989177</v>
      </c>
      <c r="F14" s="81"/>
      <c r="G14" s="81"/>
      <c r="H14" s="81"/>
    </row>
    <row r="15" spans="1:8" ht="18.75">
      <c r="A15" s="87">
        <v>3</v>
      </c>
      <c r="B15" s="88" t="s">
        <v>36</v>
      </c>
      <c r="C15" s="89">
        <v>3800.1</v>
      </c>
      <c r="D15" s="91">
        <v>2716.2</v>
      </c>
      <c r="E15" s="90">
        <f t="shared" si="0"/>
        <v>0.71477066392989652</v>
      </c>
      <c r="F15" s="81"/>
      <c r="G15" s="81"/>
      <c r="H15" s="81"/>
    </row>
    <row r="16" spans="1:8" ht="18.75">
      <c r="A16" s="87">
        <v>4</v>
      </c>
      <c r="B16" s="88" t="s">
        <v>37</v>
      </c>
      <c r="C16" s="89">
        <v>6133.4</v>
      </c>
      <c r="D16" s="91">
        <v>4401.3999999999996</v>
      </c>
      <c r="E16" s="90">
        <f t="shared" si="0"/>
        <v>0.71761176508950986</v>
      </c>
      <c r="F16" s="81"/>
      <c r="G16" s="81"/>
      <c r="H16" s="81"/>
    </row>
    <row r="17" spans="1:8" ht="18.75">
      <c r="A17" s="87">
        <v>5</v>
      </c>
      <c r="B17" s="88" t="s">
        <v>38</v>
      </c>
      <c r="C17" s="89">
        <v>1981.6</v>
      </c>
      <c r="D17" s="91">
        <v>1334.5</v>
      </c>
      <c r="E17" s="90">
        <f t="shared" si="0"/>
        <v>0.67344570044408558</v>
      </c>
      <c r="F17" s="81"/>
      <c r="G17" s="81"/>
      <c r="H17" s="81"/>
    </row>
    <row r="18" spans="1:8" ht="18.75">
      <c r="A18" s="87">
        <v>6</v>
      </c>
      <c r="B18" s="88" t="s">
        <v>39</v>
      </c>
      <c r="C18" s="89">
        <v>2069.3000000000002</v>
      </c>
      <c r="D18" s="91">
        <v>1486.3</v>
      </c>
      <c r="E18" s="90">
        <f t="shared" si="0"/>
        <v>0.71826221427535875</v>
      </c>
      <c r="F18" s="81"/>
      <c r="G18" s="81"/>
      <c r="H18" s="81"/>
    </row>
    <row r="19" spans="1:8" ht="18.75">
      <c r="A19" s="87">
        <v>7</v>
      </c>
      <c r="B19" s="88" t="s">
        <v>40</v>
      </c>
      <c r="C19" s="89">
        <v>3631.6</v>
      </c>
      <c r="D19" s="91">
        <v>2557.6999999999998</v>
      </c>
      <c r="E19" s="90">
        <f t="shared" si="0"/>
        <v>0.70429012005727498</v>
      </c>
      <c r="F19" s="81"/>
      <c r="G19" s="81"/>
      <c r="H19" s="81"/>
    </row>
    <row r="20" spans="1:8" ht="18.75">
      <c r="A20" s="87">
        <v>8</v>
      </c>
      <c r="B20" s="88" t="s">
        <v>41</v>
      </c>
      <c r="C20" s="89">
        <v>7209</v>
      </c>
      <c r="D20" s="91">
        <v>4922.1000000000004</v>
      </c>
      <c r="E20" s="90">
        <f t="shared" si="0"/>
        <v>0.68277153558052439</v>
      </c>
      <c r="F20" s="81"/>
      <c r="G20" s="81"/>
      <c r="H20" s="81"/>
    </row>
    <row r="21" spans="1:8" ht="18.75">
      <c r="A21" s="87">
        <v>9</v>
      </c>
      <c r="B21" s="88" t="s">
        <v>42</v>
      </c>
      <c r="C21" s="89">
        <v>2897.3</v>
      </c>
      <c r="D21" s="91">
        <v>2071.8000000000002</v>
      </c>
      <c r="E21" s="90">
        <f t="shared" si="0"/>
        <v>0.71507955682877167</v>
      </c>
      <c r="F21" s="81"/>
      <c r="G21" s="81"/>
      <c r="H21" s="81"/>
    </row>
    <row r="22" spans="1:8" ht="18.75">
      <c r="A22" s="87">
        <v>10</v>
      </c>
      <c r="B22" s="88" t="s">
        <v>43</v>
      </c>
      <c r="C22" s="89">
        <v>4775.8</v>
      </c>
      <c r="D22" s="91">
        <v>3468.2</v>
      </c>
      <c r="E22" s="90">
        <f t="shared" si="0"/>
        <v>0.72620293982160056</v>
      </c>
      <c r="F22" s="81"/>
      <c r="G22" s="81"/>
      <c r="H22" s="81"/>
    </row>
    <row r="23" spans="1:8" ht="18.75">
      <c r="A23" s="87">
        <v>11</v>
      </c>
      <c r="B23" s="88" t="s">
        <v>44</v>
      </c>
      <c r="C23" s="89">
        <v>2597.6999999999998</v>
      </c>
      <c r="D23" s="91">
        <v>1866.1</v>
      </c>
      <c r="E23" s="90">
        <f t="shared" si="0"/>
        <v>0.71836624706471108</v>
      </c>
      <c r="F23" s="81"/>
      <c r="G23" s="81"/>
      <c r="H23" s="81"/>
    </row>
    <row r="24" spans="1:8" ht="18.75">
      <c r="A24" s="87">
        <v>12</v>
      </c>
      <c r="B24" s="88" t="s">
        <v>45</v>
      </c>
      <c r="C24" s="89">
        <v>2304.6999999999998</v>
      </c>
      <c r="D24" s="91">
        <v>1650.5</v>
      </c>
      <c r="E24" s="90">
        <f t="shared" si="0"/>
        <v>0.7161452683646462</v>
      </c>
      <c r="F24" s="81"/>
      <c r="G24" s="81"/>
      <c r="H24" s="81"/>
    </row>
    <row r="25" spans="1:8" ht="18.75">
      <c r="A25" s="87">
        <v>13</v>
      </c>
      <c r="B25" s="88" t="s">
        <v>46</v>
      </c>
      <c r="C25" s="89">
        <v>5090.3999999999996</v>
      </c>
      <c r="D25" s="91">
        <v>3623.1</v>
      </c>
      <c r="E25" s="90">
        <f t="shared" si="0"/>
        <v>0.71175153229608679</v>
      </c>
      <c r="F25" s="81"/>
      <c r="G25" s="81"/>
      <c r="H25" s="81"/>
    </row>
    <row r="26" spans="1:8" ht="18.75">
      <c r="A26" s="87">
        <v>14</v>
      </c>
      <c r="B26" s="88" t="s">
        <v>47</v>
      </c>
      <c r="C26" s="89">
        <v>2906.8</v>
      </c>
      <c r="D26" s="91">
        <v>2177.6</v>
      </c>
      <c r="E26" s="90">
        <f t="shared" si="0"/>
        <v>0.74913994770882064</v>
      </c>
      <c r="F26" s="81"/>
      <c r="G26" s="81"/>
      <c r="H26" s="81"/>
    </row>
    <row r="27" spans="1:8" ht="18.75">
      <c r="A27" s="87">
        <v>15</v>
      </c>
      <c r="B27" s="88" t="s">
        <v>48</v>
      </c>
      <c r="C27" s="89">
        <v>2978.9</v>
      </c>
      <c r="D27" s="91">
        <v>2145.4</v>
      </c>
      <c r="E27" s="90">
        <f t="shared" si="0"/>
        <v>0.72019873107522914</v>
      </c>
      <c r="F27" s="81"/>
      <c r="G27" s="81"/>
      <c r="H27" s="81"/>
    </row>
    <row r="28" spans="1:8" ht="18.75">
      <c r="A28" s="87">
        <v>16</v>
      </c>
      <c r="B28" s="88" t="s">
        <v>49</v>
      </c>
      <c r="C28" s="89">
        <v>1829.2</v>
      </c>
      <c r="D28" s="91">
        <v>1316.9</v>
      </c>
      <c r="E28" s="90">
        <f t="shared" si="0"/>
        <v>0.71993221080253667</v>
      </c>
      <c r="F28" s="81"/>
      <c r="G28" s="81"/>
      <c r="H28" s="81"/>
    </row>
    <row r="29" spans="1:8" ht="18.75">
      <c r="A29" s="87">
        <v>17</v>
      </c>
      <c r="B29" s="88" t="s">
        <v>50</v>
      </c>
      <c r="C29" s="89">
        <v>2081.1999999999998</v>
      </c>
      <c r="D29" s="92">
        <v>1481.1</v>
      </c>
      <c r="E29" s="90">
        <f t="shared" si="0"/>
        <v>0.71165673649817418</v>
      </c>
    </row>
    <row r="30" spans="1:8" ht="19.5" customHeight="1">
      <c r="A30" s="87">
        <v>18</v>
      </c>
      <c r="B30" s="88" t="s">
        <v>51</v>
      </c>
      <c r="C30" s="89">
        <v>4639.8</v>
      </c>
      <c r="D30" s="92">
        <v>3288.9</v>
      </c>
      <c r="E30" s="90">
        <f t="shared" si="0"/>
        <v>0.70884520884520885</v>
      </c>
    </row>
    <row r="31" spans="1:8" ht="18.75">
      <c r="A31" s="93" t="s">
        <v>52</v>
      </c>
      <c r="B31" s="94" t="s">
        <v>53</v>
      </c>
      <c r="C31" s="95">
        <f>C13+C14+C15+C16+C17+C18+C19+C20+C21+C22+C23+C24+C25+C26+C27+C28+C29+C30</f>
        <v>62883.199999999997</v>
      </c>
      <c r="D31" s="95">
        <f>D13+D14+D15+D16+D17+D18+D19+D20+D21+D22+D23+D24+D25+D26+D27+D28+D29+D30</f>
        <v>44636.7</v>
      </c>
      <c r="E31" s="96">
        <f t="shared" si="0"/>
        <v>0.70983505928451474</v>
      </c>
    </row>
    <row r="32" spans="1:8">
      <c r="A32" s="97"/>
      <c r="B32" s="97"/>
      <c r="C32" s="97"/>
    </row>
    <row r="33" spans="1:9">
      <c r="A33" s="97"/>
      <c r="B33" s="97"/>
      <c r="C33" s="97"/>
    </row>
    <row r="34" spans="1:9">
      <c r="A34" s="97"/>
      <c r="B34" s="97"/>
      <c r="C34" s="97"/>
    </row>
    <row r="35" spans="1:9" s="99" customFormat="1" ht="15.75">
      <c r="A35" s="99" t="s">
        <v>808</v>
      </c>
      <c r="B35" s="100"/>
      <c r="C35" s="100"/>
      <c r="D35" s="321" t="s">
        <v>809</v>
      </c>
      <c r="E35" s="321"/>
      <c r="G35" s="101"/>
      <c r="H35" s="101"/>
      <c r="I35" s="101"/>
    </row>
  </sheetData>
  <mergeCells count="7">
    <mergeCell ref="D35:E35"/>
    <mergeCell ref="C3:E4"/>
    <mergeCell ref="A8:E8"/>
    <mergeCell ref="A11:A12"/>
    <mergeCell ref="B11:B12"/>
    <mergeCell ref="C11:E11"/>
    <mergeCell ref="C5:E5"/>
  </mergeCells>
  <phoneticPr fontId="39" type="noConversion"/>
  <pageMargins left="0.78740157480314965" right="0.39370078740157483" top="0.78740157480314965" bottom="0.39370078740157483" header="0.31496062992125984" footer="0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SheetLayoutView="100" workbookViewId="0">
      <selection activeCell="D5" sqref="D5:F5"/>
    </sheetView>
  </sheetViews>
  <sheetFormatPr defaultColWidth="8.75" defaultRowHeight="15"/>
  <cols>
    <col min="1" max="1" width="9.375" style="78" customWidth="1"/>
    <col min="2" max="2" width="32.125" style="78" customWidth="1"/>
    <col min="3" max="4" width="15.25" style="78" customWidth="1"/>
    <col min="5" max="5" width="16.25" style="78" customWidth="1"/>
    <col min="6" max="16384" width="8.75" style="78"/>
  </cols>
  <sheetData>
    <row r="1" spans="1:8">
      <c r="C1" s="75"/>
      <c r="D1" s="75" t="s">
        <v>56</v>
      </c>
      <c r="E1" s="75"/>
      <c r="F1" s="79"/>
      <c r="G1" s="80"/>
    </row>
    <row r="2" spans="1:8">
      <c r="C2" s="75"/>
      <c r="D2" s="330" t="s">
        <v>805</v>
      </c>
      <c r="E2" s="330"/>
      <c r="F2" s="79"/>
      <c r="G2" s="79"/>
    </row>
    <row r="3" spans="1:8" ht="55.15" customHeight="1">
      <c r="D3" s="322" t="s">
        <v>54</v>
      </c>
      <c r="E3" s="322"/>
      <c r="F3" s="102"/>
      <c r="G3" s="102"/>
    </row>
    <row r="4" spans="1:8">
      <c r="C4" s="102"/>
      <c r="D4" s="102"/>
      <c r="E4" s="102"/>
      <c r="F4" s="102"/>
      <c r="G4" s="102"/>
    </row>
    <row r="5" spans="1:8">
      <c r="C5" s="75"/>
      <c r="D5" s="273" t="s">
        <v>305</v>
      </c>
      <c r="E5" s="273"/>
      <c r="F5" s="273"/>
      <c r="G5" s="79"/>
    </row>
    <row r="7" spans="1:8" ht="24" customHeight="1"/>
    <row r="8" spans="1:8" ht="69.599999999999994" customHeight="1">
      <c r="A8" s="323" t="s">
        <v>58</v>
      </c>
      <c r="B8" s="323"/>
      <c r="C8" s="323"/>
      <c r="D8" s="323"/>
      <c r="E8" s="323"/>
      <c r="F8" s="81"/>
      <c r="G8" s="81"/>
      <c r="H8" s="81"/>
    </row>
    <row r="9" spans="1:8">
      <c r="A9" s="81"/>
      <c r="B9" s="81"/>
      <c r="C9" s="81"/>
      <c r="D9" s="81"/>
      <c r="E9" s="81"/>
      <c r="F9" s="81"/>
      <c r="G9" s="81"/>
      <c r="H9" s="81"/>
    </row>
    <row r="10" spans="1:8">
      <c r="A10" s="81"/>
      <c r="B10" s="81"/>
      <c r="C10" s="83"/>
      <c r="D10" s="83"/>
      <c r="E10" s="83" t="s">
        <v>30</v>
      </c>
      <c r="F10" s="81"/>
      <c r="G10" s="81"/>
      <c r="H10" s="81"/>
    </row>
    <row r="11" spans="1:8" ht="34.9" customHeight="1">
      <c r="A11" s="331" t="s">
        <v>31</v>
      </c>
      <c r="B11" s="328" t="s">
        <v>32</v>
      </c>
      <c r="C11" s="332" t="s">
        <v>57</v>
      </c>
      <c r="D11" s="333"/>
      <c r="E11" s="334"/>
      <c r="F11" s="81"/>
      <c r="G11" s="81"/>
      <c r="H11" s="81"/>
    </row>
    <row r="12" spans="1:8" ht="15.6" customHeight="1">
      <c r="A12" s="331"/>
      <c r="B12" s="328"/>
      <c r="C12" s="84" t="s">
        <v>797</v>
      </c>
      <c r="D12" s="85" t="s">
        <v>793</v>
      </c>
      <c r="E12" s="86" t="s">
        <v>792</v>
      </c>
      <c r="F12" s="81"/>
      <c r="G12" s="81"/>
      <c r="H12" s="81"/>
    </row>
    <row r="13" spans="1:8" ht="18.75">
      <c r="A13" s="87">
        <v>1</v>
      </c>
      <c r="B13" s="88" t="s">
        <v>34</v>
      </c>
      <c r="C13" s="89">
        <v>416.4</v>
      </c>
      <c r="D13" s="89">
        <v>353.4</v>
      </c>
      <c r="E13" s="103">
        <f>D13/C13</f>
        <v>0.84870317002881845</v>
      </c>
      <c r="F13" s="81"/>
      <c r="G13" s="81"/>
      <c r="H13" s="81"/>
    </row>
    <row r="14" spans="1:8" ht="18.75">
      <c r="A14" s="87">
        <v>2</v>
      </c>
      <c r="B14" s="88" t="s">
        <v>35</v>
      </c>
      <c r="C14" s="89">
        <v>166.8</v>
      </c>
      <c r="D14" s="89">
        <v>111.2</v>
      </c>
      <c r="E14" s="103">
        <f t="shared" ref="E14:E31" si="0">D14/C14</f>
        <v>0.66666666666666663</v>
      </c>
      <c r="F14" s="81"/>
      <c r="G14" s="81"/>
      <c r="H14" s="81"/>
    </row>
    <row r="15" spans="1:8" ht="18.75">
      <c r="A15" s="87">
        <v>3</v>
      </c>
      <c r="B15" s="88" t="s">
        <v>36</v>
      </c>
      <c r="C15" s="89">
        <v>787.7</v>
      </c>
      <c r="D15" s="89">
        <v>456.4</v>
      </c>
      <c r="E15" s="103">
        <f t="shared" si="0"/>
        <v>0.57940840421480255</v>
      </c>
      <c r="F15" s="81"/>
      <c r="G15" s="81"/>
      <c r="H15" s="81"/>
    </row>
    <row r="16" spans="1:8" ht="18" hidden="1" customHeight="1">
      <c r="A16" s="87">
        <v>4</v>
      </c>
      <c r="B16" s="88" t="s">
        <v>37</v>
      </c>
      <c r="C16" s="89">
        <v>0</v>
      </c>
      <c r="D16" s="89"/>
      <c r="E16" s="103" t="e">
        <f t="shared" si="0"/>
        <v>#DIV/0!</v>
      </c>
      <c r="F16" s="81"/>
      <c r="G16" s="81"/>
      <c r="H16" s="81"/>
    </row>
    <row r="17" spans="1:8" ht="18.75">
      <c r="A17" s="87">
        <v>4</v>
      </c>
      <c r="B17" s="88" t="s">
        <v>38</v>
      </c>
      <c r="C17" s="89">
        <v>657.8</v>
      </c>
      <c r="D17" s="89">
        <v>410.8</v>
      </c>
      <c r="E17" s="103">
        <f t="shared" si="0"/>
        <v>0.624505928853755</v>
      </c>
      <c r="F17" s="81"/>
      <c r="G17" s="81"/>
      <c r="H17" s="81"/>
    </row>
    <row r="18" spans="1:8" ht="18.75">
      <c r="A18" s="87">
        <v>5</v>
      </c>
      <c r="B18" s="88" t="s">
        <v>39</v>
      </c>
      <c r="C18" s="89">
        <v>147.19999999999999</v>
      </c>
      <c r="D18" s="89">
        <v>133.4</v>
      </c>
      <c r="E18" s="103">
        <f t="shared" si="0"/>
        <v>0.90625000000000011</v>
      </c>
      <c r="F18" s="81"/>
      <c r="G18" s="81"/>
      <c r="H18" s="81"/>
    </row>
    <row r="19" spans="1:8" ht="18.75">
      <c r="A19" s="87">
        <v>6</v>
      </c>
      <c r="B19" s="88" t="s">
        <v>40</v>
      </c>
      <c r="C19" s="89">
        <v>37.299999999999997</v>
      </c>
      <c r="D19" s="89">
        <v>24.9</v>
      </c>
      <c r="E19" s="103">
        <f t="shared" si="0"/>
        <v>0.66756032171581769</v>
      </c>
      <c r="F19" s="81"/>
      <c r="G19" s="81"/>
      <c r="H19" s="81"/>
    </row>
    <row r="20" spans="1:8" ht="18" hidden="1" customHeight="1">
      <c r="A20" s="87">
        <v>8</v>
      </c>
      <c r="B20" s="88" t="s">
        <v>41</v>
      </c>
      <c r="C20" s="89">
        <v>0</v>
      </c>
      <c r="D20" s="89"/>
      <c r="E20" s="103" t="e">
        <f t="shared" si="0"/>
        <v>#DIV/0!</v>
      </c>
      <c r="F20" s="81"/>
      <c r="G20" s="81"/>
      <c r="H20" s="81"/>
    </row>
    <row r="21" spans="1:8" ht="18.75">
      <c r="A21" s="87">
        <v>7</v>
      </c>
      <c r="B21" s="88" t="s">
        <v>42</v>
      </c>
      <c r="C21" s="89">
        <v>272.7</v>
      </c>
      <c r="D21" s="89">
        <v>165.9</v>
      </c>
      <c r="E21" s="103">
        <f t="shared" si="0"/>
        <v>0.60836083608360836</v>
      </c>
      <c r="F21" s="81"/>
      <c r="G21" s="81"/>
      <c r="H21" s="81"/>
    </row>
    <row r="22" spans="1:8" ht="18.75">
      <c r="A22" s="87">
        <v>8</v>
      </c>
      <c r="B22" s="88" t="s">
        <v>43</v>
      </c>
      <c r="C22" s="89">
        <v>573.1</v>
      </c>
      <c r="D22" s="89">
        <v>365.4</v>
      </c>
      <c r="E22" s="103">
        <f t="shared" si="0"/>
        <v>0.63758506368871048</v>
      </c>
      <c r="F22" s="81"/>
      <c r="G22" s="81"/>
      <c r="H22" s="81"/>
    </row>
    <row r="23" spans="1:8" ht="18.75">
      <c r="A23" s="87">
        <v>9</v>
      </c>
      <c r="B23" s="88" t="s">
        <v>44</v>
      </c>
      <c r="C23" s="89">
        <v>219.2</v>
      </c>
      <c r="D23" s="89">
        <v>134.80000000000001</v>
      </c>
      <c r="E23" s="103">
        <f t="shared" si="0"/>
        <v>0.61496350364963515</v>
      </c>
      <c r="F23" s="81"/>
      <c r="G23" s="81"/>
      <c r="H23" s="81"/>
    </row>
    <row r="24" spans="1:8" ht="18.75">
      <c r="A24" s="87">
        <v>10</v>
      </c>
      <c r="B24" s="88" t="s">
        <v>45</v>
      </c>
      <c r="C24" s="89">
        <v>388.8</v>
      </c>
      <c r="D24" s="89">
        <v>224.9</v>
      </c>
      <c r="E24" s="103">
        <f t="shared" si="0"/>
        <v>0.57844650205761317</v>
      </c>
      <c r="F24" s="81"/>
      <c r="G24" s="81"/>
      <c r="H24" s="81"/>
    </row>
    <row r="25" spans="1:8" ht="18" hidden="1" customHeight="1">
      <c r="A25" s="87">
        <v>13</v>
      </c>
      <c r="B25" s="88" t="s">
        <v>46</v>
      </c>
      <c r="C25" s="89">
        <v>0</v>
      </c>
      <c r="D25" s="89"/>
      <c r="E25" s="103" t="e">
        <f t="shared" si="0"/>
        <v>#DIV/0!</v>
      </c>
      <c r="F25" s="81"/>
      <c r="G25" s="81"/>
      <c r="H25" s="81"/>
    </row>
    <row r="26" spans="1:8" ht="18.75">
      <c r="A26" s="87">
        <v>11</v>
      </c>
      <c r="B26" s="88" t="s">
        <v>47</v>
      </c>
      <c r="C26" s="89">
        <v>1023.9</v>
      </c>
      <c r="D26" s="89">
        <v>587.29999999999995</v>
      </c>
      <c r="E26" s="103">
        <f t="shared" si="0"/>
        <v>0.57359117101279422</v>
      </c>
      <c r="F26" s="81"/>
      <c r="G26" s="81"/>
      <c r="H26" s="81"/>
    </row>
    <row r="27" spans="1:8" ht="18.75">
      <c r="A27" s="87">
        <v>12</v>
      </c>
      <c r="B27" s="88" t="s">
        <v>48</v>
      </c>
      <c r="C27" s="89">
        <v>707.3</v>
      </c>
      <c r="D27" s="89">
        <v>405</v>
      </c>
      <c r="E27" s="103">
        <f t="shared" si="0"/>
        <v>0.57260002827654466</v>
      </c>
      <c r="F27" s="81"/>
      <c r="G27" s="81"/>
      <c r="H27" s="81"/>
    </row>
    <row r="28" spans="1:8" ht="18.75">
      <c r="A28" s="87">
        <v>13</v>
      </c>
      <c r="B28" s="88" t="s">
        <v>49</v>
      </c>
      <c r="C28" s="89">
        <v>805.6</v>
      </c>
      <c r="D28" s="89">
        <v>456.4</v>
      </c>
      <c r="E28" s="103">
        <f t="shared" si="0"/>
        <v>0.56653426017874875</v>
      </c>
      <c r="F28" s="81"/>
      <c r="G28" s="81"/>
      <c r="H28" s="81"/>
    </row>
    <row r="29" spans="1:8" ht="18.75">
      <c r="A29" s="87">
        <v>14</v>
      </c>
      <c r="B29" s="88" t="s">
        <v>50</v>
      </c>
      <c r="C29" s="89">
        <v>99.4</v>
      </c>
      <c r="D29" s="89">
        <v>66.3</v>
      </c>
      <c r="E29" s="103">
        <f t="shared" si="0"/>
        <v>0.66700201207243459</v>
      </c>
    </row>
    <row r="30" spans="1:8" ht="19.5" customHeight="1">
      <c r="A30" s="87">
        <v>15</v>
      </c>
      <c r="B30" s="88" t="s">
        <v>51</v>
      </c>
      <c r="C30" s="89">
        <v>1696.8</v>
      </c>
      <c r="D30" s="89">
        <v>1051.4000000000001</v>
      </c>
      <c r="E30" s="103">
        <f t="shared" si="0"/>
        <v>0.61963696369636967</v>
      </c>
    </row>
    <row r="31" spans="1:8" ht="18.75">
      <c r="A31" s="93" t="s">
        <v>52</v>
      </c>
      <c r="B31" s="94" t="s">
        <v>53</v>
      </c>
      <c r="C31" s="95">
        <f>C13+C14+C15+C16+C17+C18+C19+C20+C21+C22+C23+C24+C25+C26+C27+C28+C29+C30</f>
        <v>8000</v>
      </c>
      <c r="D31" s="95">
        <f>D13+D14+D15+D16+D17+D18+D19+D20+D21+D22+D23+D24+D25+D26+D27+D28+D29+D30</f>
        <v>4947.5000000000009</v>
      </c>
      <c r="E31" s="104">
        <f t="shared" si="0"/>
        <v>0.61843750000000008</v>
      </c>
    </row>
    <row r="32" spans="1:8">
      <c r="A32" s="97"/>
      <c r="B32" s="97"/>
      <c r="C32" s="97"/>
      <c r="D32" s="97"/>
      <c r="E32" s="97"/>
    </row>
    <row r="33" spans="1:9">
      <c r="A33" s="97"/>
      <c r="B33" s="97"/>
      <c r="C33" s="97"/>
      <c r="D33" s="97"/>
      <c r="E33" s="97"/>
    </row>
    <row r="34" spans="1:9">
      <c r="A34" s="97"/>
      <c r="B34" s="97"/>
      <c r="C34" s="97"/>
      <c r="D34" s="97"/>
      <c r="E34" s="97"/>
    </row>
    <row r="35" spans="1:9" s="105" customFormat="1" ht="15.75">
      <c r="A35" s="105" t="s">
        <v>808</v>
      </c>
      <c r="B35" s="106"/>
      <c r="C35" s="107"/>
      <c r="D35" s="107"/>
      <c r="E35" s="107" t="s">
        <v>809</v>
      </c>
      <c r="G35" s="108"/>
      <c r="H35" s="108"/>
      <c r="I35" s="108"/>
    </row>
  </sheetData>
  <mergeCells count="7">
    <mergeCell ref="D2:E2"/>
    <mergeCell ref="D3:E3"/>
    <mergeCell ref="A8:E8"/>
    <mergeCell ref="A11:A12"/>
    <mergeCell ref="B11:B12"/>
    <mergeCell ref="C11:E11"/>
    <mergeCell ref="D5:F5"/>
  </mergeCells>
  <phoneticPr fontId="39" type="noConversion"/>
  <pageMargins left="0.78740157480314965" right="0.39370078740157483" top="0.78740157480314965" bottom="0.39370078740157483" header="0.31496062992125984" footer="0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B4" sqref="B4"/>
    </sheetView>
  </sheetViews>
  <sheetFormatPr defaultColWidth="8.25" defaultRowHeight="15"/>
  <cols>
    <col min="1" max="1" width="63.375" style="28" customWidth="1"/>
    <col min="2" max="2" width="37.375" style="28" customWidth="1"/>
    <col min="3" max="3" width="2.75" style="28" customWidth="1"/>
    <col min="4" max="4" width="0.875" style="28" customWidth="1"/>
    <col min="5" max="16384" width="8.25" style="28"/>
  </cols>
  <sheetData>
    <row r="1" spans="1:5">
      <c r="A1" s="109"/>
      <c r="B1" s="337" t="s">
        <v>59</v>
      </c>
      <c r="C1" s="337"/>
      <c r="D1" s="337"/>
      <c r="E1" s="337"/>
    </row>
    <row r="2" spans="1:5">
      <c r="A2" s="109"/>
      <c r="B2" s="337" t="s">
        <v>60</v>
      </c>
      <c r="C2" s="337"/>
      <c r="D2" s="337"/>
      <c r="E2" s="337"/>
    </row>
    <row r="3" spans="1:5" ht="33" customHeight="1">
      <c r="A3" s="109"/>
      <c r="B3" s="338" t="s">
        <v>63</v>
      </c>
      <c r="C3" s="338"/>
      <c r="D3" s="338"/>
      <c r="E3" s="338"/>
    </row>
    <row r="4" spans="1:5">
      <c r="A4" s="109"/>
      <c r="B4" s="252" t="s">
        <v>306</v>
      </c>
      <c r="C4" s="251"/>
      <c r="D4" s="251"/>
      <c r="E4" s="251"/>
    </row>
    <row r="5" spans="1:5">
      <c r="A5" s="109"/>
      <c r="B5" s="110"/>
      <c r="C5" s="111"/>
    </row>
    <row r="6" spans="1:5">
      <c r="A6" s="109"/>
      <c r="B6" s="110"/>
      <c r="C6" s="111"/>
    </row>
    <row r="7" spans="1:5">
      <c r="A7" s="109"/>
      <c r="B7" s="112"/>
      <c r="C7" s="111"/>
    </row>
    <row r="8" spans="1:5" ht="40.5" customHeight="1">
      <c r="A8" s="339" t="s">
        <v>64</v>
      </c>
      <c r="B8" s="339"/>
      <c r="C8" s="339"/>
      <c r="D8" s="339"/>
      <c r="E8" s="339"/>
    </row>
    <row r="9" spans="1:5" ht="16.5">
      <c r="A9" s="113"/>
      <c r="B9" s="114"/>
      <c r="C9" s="115"/>
    </row>
    <row r="10" spans="1:5" ht="15.75">
      <c r="A10" s="116"/>
      <c r="B10" s="117"/>
      <c r="C10" s="115"/>
    </row>
    <row r="11" spans="1:5" ht="15.75">
      <c r="A11" s="244" t="s">
        <v>812</v>
      </c>
      <c r="B11" s="336" t="s">
        <v>61</v>
      </c>
      <c r="C11" s="336"/>
      <c r="D11" s="336"/>
      <c r="E11" s="336"/>
    </row>
    <row r="12" spans="1:5" ht="21.75" customHeight="1">
      <c r="A12" s="245" t="s">
        <v>62</v>
      </c>
      <c r="B12" s="335">
        <v>300</v>
      </c>
      <c r="C12" s="335"/>
      <c r="D12" s="335"/>
      <c r="E12" s="335"/>
    </row>
    <row r="13" spans="1:5" ht="35.1" customHeight="1">
      <c r="A13" s="245" t="s">
        <v>65</v>
      </c>
      <c r="B13" s="335">
        <v>0</v>
      </c>
      <c r="C13" s="335"/>
      <c r="D13" s="335"/>
      <c r="E13" s="335"/>
    </row>
    <row r="14" spans="1:5" ht="35.1" customHeight="1">
      <c r="A14" s="245" t="s">
        <v>66</v>
      </c>
      <c r="B14" s="335">
        <v>0</v>
      </c>
      <c r="C14" s="335"/>
      <c r="D14" s="335"/>
      <c r="E14" s="335"/>
    </row>
    <row r="15" spans="1:5" ht="35.1" customHeight="1">
      <c r="A15" s="245" t="s">
        <v>67</v>
      </c>
      <c r="B15" s="335">
        <v>300</v>
      </c>
      <c r="C15" s="335"/>
      <c r="D15" s="335"/>
      <c r="E15" s="335"/>
    </row>
    <row r="16" spans="1:5">
      <c r="A16" s="109"/>
      <c r="B16" s="118"/>
      <c r="C16" s="109"/>
      <c r="D16" s="109"/>
    </row>
    <row r="17" spans="1:6">
      <c r="A17" s="109"/>
      <c r="B17" s="118"/>
      <c r="C17" s="109"/>
      <c r="D17" s="109"/>
    </row>
    <row r="19" spans="1:6" s="119" customFormat="1" ht="15.75">
      <c r="A19" s="29" t="s">
        <v>808</v>
      </c>
      <c r="B19" s="268" t="s">
        <v>809</v>
      </c>
      <c r="C19" s="268"/>
      <c r="D19" s="268"/>
      <c r="E19" s="268"/>
      <c r="F19" s="37"/>
    </row>
    <row r="21" spans="1:6">
      <c r="C21" s="111"/>
      <c r="D21" s="120"/>
    </row>
  </sheetData>
  <mergeCells count="10">
    <mergeCell ref="B1:E1"/>
    <mergeCell ref="B2:E2"/>
    <mergeCell ref="B3:E3"/>
    <mergeCell ref="A8:E8"/>
    <mergeCell ref="B19:E19"/>
    <mergeCell ref="B12:E12"/>
    <mergeCell ref="B13:E13"/>
    <mergeCell ref="B14:E14"/>
    <mergeCell ref="B15:E15"/>
    <mergeCell ref="B11:E11"/>
  </mergeCells>
  <phoneticPr fontId="39" type="noConversion"/>
  <pageMargins left="0.78740157480314965" right="0.39370078740157483" top="0.78740157480314965" bottom="0.39370078740157483" header="0.31496062992125984" footer="0.31496062992125984"/>
  <pageSetup paperSize="9" scale="7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>
      <selection activeCell="B1" sqref="B1"/>
    </sheetView>
  </sheetViews>
  <sheetFormatPr defaultColWidth="8" defaultRowHeight="15.75"/>
  <cols>
    <col min="1" max="1" width="43.25" customWidth="1"/>
    <col min="2" max="2" width="22.75" customWidth="1"/>
    <col min="3" max="3" width="13.875" style="130" customWidth="1"/>
    <col min="4" max="4" width="11.625" style="130" customWidth="1"/>
    <col min="5" max="5" width="10.375" style="130" customWidth="1"/>
    <col min="6" max="6" width="8" customWidth="1"/>
  </cols>
  <sheetData>
    <row r="1" spans="1:6">
      <c r="C1" s="340" t="s">
        <v>68</v>
      </c>
      <c r="D1" s="340"/>
      <c r="E1" s="340"/>
      <c r="F1" s="121"/>
    </row>
    <row r="2" spans="1:6">
      <c r="C2" s="122" t="s">
        <v>69</v>
      </c>
      <c r="D2" s="122"/>
      <c r="E2" s="122"/>
      <c r="F2" s="122"/>
    </row>
    <row r="3" spans="1:6" ht="14.45" customHeight="1">
      <c r="C3" s="122" t="s">
        <v>70</v>
      </c>
      <c r="D3" s="122"/>
      <c r="E3" s="122"/>
      <c r="F3" s="122"/>
    </row>
    <row r="4" spans="1:6" ht="16.149999999999999" customHeight="1">
      <c r="C4" s="122" t="s">
        <v>71</v>
      </c>
      <c r="D4" s="122"/>
      <c r="E4" s="122"/>
      <c r="F4" s="122"/>
    </row>
    <row r="5" spans="1:6">
      <c r="A5" s="123"/>
      <c r="B5" s="124"/>
      <c r="C5" s="122" t="s">
        <v>302</v>
      </c>
      <c r="D5" s="122"/>
      <c r="E5" s="122"/>
      <c r="F5" s="122"/>
    </row>
    <row r="6" spans="1:6">
      <c r="A6" s="123"/>
      <c r="B6" s="125"/>
      <c r="C6" s="126" t="s">
        <v>304</v>
      </c>
      <c r="D6" s="344" t="s">
        <v>303</v>
      </c>
      <c r="E6" s="344"/>
    </row>
    <row r="7" spans="1:6">
      <c r="A7" s="123"/>
      <c r="B7" s="123"/>
      <c r="C7" s="127"/>
      <c r="D7" s="127"/>
      <c r="E7" s="126"/>
    </row>
    <row r="8" spans="1:6" ht="58.15" customHeight="1">
      <c r="A8" s="341" t="s">
        <v>121</v>
      </c>
      <c r="B8" s="341"/>
      <c r="C8" s="341"/>
      <c r="D8" s="341"/>
      <c r="E8" s="341"/>
    </row>
    <row r="9" spans="1:6">
      <c r="A9" s="128"/>
      <c r="B9" s="128"/>
      <c r="C9" s="129"/>
      <c r="D9" s="127"/>
      <c r="E9" s="127"/>
    </row>
    <row r="10" spans="1:6">
      <c r="A10" s="123"/>
      <c r="B10" s="123"/>
      <c r="C10" s="127"/>
      <c r="E10" s="131" t="s">
        <v>6</v>
      </c>
    </row>
    <row r="11" spans="1:6" ht="26.25">
      <c r="A11" s="132" t="s">
        <v>812</v>
      </c>
      <c r="B11" s="132" t="s">
        <v>796</v>
      </c>
      <c r="C11" s="133" t="s">
        <v>72</v>
      </c>
      <c r="D11" s="134" t="s">
        <v>793</v>
      </c>
      <c r="E11" s="135" t="s">
        <v>792</v>
      </c>
    </row>
    <row r="12" spans="1:6" ht="25.5">
      <c r="A12" s="136" t="s">
        <v>73</v>
      </c>
      <c r="B12" s="137" t="s">
        <v>74</v>
      </c>
      <c r="C12" s="138">
        <f>C13+C18+C23+C28</f>
        <v>19209.595039999946</v>
      </c>
      <c r="D12" s="138">
        <f>D13+D18+D23+D28</f>
        <v>-23721.004049999967</v>
      </c>
      <c r="E12" s="139">
        <f>D12/C12*100</f>
        <v>-123.48518540138905</v>
      </c>
    </row>
    <row r="13" spans="1:6" ht="25.5">
      <c r="A13" s="136" t="s">
        <v>75</v>
      </c>
      <c r="B13" s="137" t="s">
        <v>76</v>
      </c>
      <c r="C13" s="138">
        <f>C14</f>
        <v>23624.224490000001</v>
      </c>
      <c r="D13" s="138">
        <v>0</v>
      </c>
      <c r="E13" s="139">
        <f t="shared" ref="E13:E32" si="0">D13/C13*100</f>
        <v>0</v>
      </c>
    </row>
    <row r="14" spans="1:6" ht="25.5">
      <c r="A14" s="140" t="s">
        <v>77</v>
      </c>
      <c r="B14" s="141" t="s">
        <v>78</v>
      </c>
      <c r="C14" s="142">
        <f>C15</f>
        <v>23624.224490000001</v>
      </c>
      <c r="D14" s="142">
        <v>0</v>
      </c>
      <c r="E14" s="143">
        <f t="shared" si="0"/>
        <v>0</v>
      </c>
    </row>
    <row r="15" spans="1:6" ht="38.25">
      <c r="A15" s="140" t="s">
        <v>79</v>
      </c>
      <c r="B15" s="141" t="s">
        <v>80</v>
      </c>
      <c r="C15" s="142">
        <v>23624.224490000001</v>
      </c>
      <c r="D15" s="142">
        <v>0</v>
      </c>
      <c r="E15" s="143">
        <f t="shared" si="0"/>
        <v>0</v>
      </c>
    </row>
    <row r="16" spans="1:6" ht="25.5" hidden="1">
      <c r="A16" s="140" t="s">
        <v>81</v>
      </c>
      <c r="B16" s="141" t="s">
        <v>82</v>
      </c>
      <c r="C16" s="144">
        <v>0</v>
      </c>
      <c r="D16" s="144">
        <v>0</v>
      </c>
      <c r="E16" s="143">
        <v>0</v>
      </c>
    </row>
    <row r="17" spans="1:6" ht="38.25" hidden="1">
      <c r="A17" s="140" t="s">
        <v>83</v>
      </c>
      <c r="B17" s="141" t="s">
        <v>84</v>
      </c>
      <c r="C17" s="144">
        <v>0</v>
      </c>
      <c r="D17" s="144">
        <v>0</v>
      </c>
      <c r="E17" s="143">
        <v>0</v>
      </c>
    </row>
    <row r="18" spans="1:6" ht="25.5">
      <c r="A18" s="136" t="s">
        <v>85</v>
      </c>
      <c r="B18" s="137" t="s">
        <v>86</v>
      </c>
      <c r="C18" s="138">
        <f>C19+C21</f>
        <v>-20414.7</v>
      </c>
      <c r="D18" s="138">
        <f>D21</f>
        <v>-6948.9</v>
      </c>
      <c r="E18" s="139">
        <v>0</v>
      </c>
    </row>
    <row r="19" spans="1:6" ht="38.25" hidden="1">
      <c r="A19" s="140" t="s">
        <v>87</v>
      </c>
      <c r="B19" s="141" t="s">
        <v>88</v>
      </c>
      <c r="C19" s="145">
        <f>C20</f>
        <v>0</v>
      </c>
      <c r="D19" s="145">
        <v>0</v>
      </c>
      <c r="E19" s="143">
        <v>0</v>
      </c>
    </row>
    <row r="20" spans="1:6" ht="38.25" hidden="1">
      <c r="A20" s="140" t="s">
        <v>89</v>
      </c>
      <c r="B20" s="141" t="s">
        <v>90</v>
      </c>
      <c r="C20" s="145">
        <v>0</v>
      </c>
      <c r="D20" s="145">
        <v>0</v>
      </c>
      <c r="E20" s="143">
        <v>0</v>
      </c>
    </row>
    <row r="21" spans="1:6" ht="38.25">
      <c r="A21" s="140" t="s">
        <v>91</v>
      </c>
      <c r="B21" s="141" t="s">
        <v>92</v>
      </c>
      <c r="C21" s="146">
        <f>C22</f>
        <v>-20414.7</v>
      </c>
      <c r="D21" s="146">
        <f>D22</f>
        <v>-6948.9</v>
      </c>
      <c r="E21" s="143">
        <f t="shared" si="0"/>
        <v>34.038707402019128</v>
      </c>
    </row>
    <row r="22" spans="1:6" ht="38.25">
      <c r="A22" s="140" t="s">
        <v>93</v>
      </c>
      <c r="B22" s="141" t="s">
        <v>94</v>
      </c>
      <c r="C22" s="146">
        <v>-20414.7</v>
      </c>
      <c r="D22" s="146">
        <v>-6948.9</v>
      </c>
      <c r="E22" s="143">
        <f t="shared" si="0"/>
        <v>34.038707402019128</v>
      </c>
    </row>
    <row r="23" spans="1:6" ht="25.5">
      <c r="A23" s="136" t="s">
        <v>95</v>
      </c>
      <c r="B23" s="137" t="s">
        <v>96</v>
      </c>
      <c r="C23" s="147">
        <f>C24+C26</f>
        <v>15870.070549999946</v>
      </c>
      <c r="D23" s="148">
        <f>D24+D26</f>
        <v>-16772.104049999965</v>
      </c>
      <c r="E23" s="139">
        <v>0</v>
      </c>
    </row>
    <row r="24" spans="1:6">
      <c r="A24" s="140" t="s">
        <v>97</v>
      </c>
      <c r="B24" s="141" t="s">
        <v>98</v>
      </c>
      <c r="C24" s="149">
        <f>C25</f>
        <v>-907575.76655000006</v>
      </c>
      <c r="D24" s="146">
        <f>D25</f>
        <v>-584486.90240999998</v>
      </c>
      <c r="E24" s="143">
        <v>0</v>
      </c>
    </row>
    <row r="25" spans="1:6">
      <c r="A25" s="140" t="s">
        <v>99</v>
      </c>
      <c r="B25" s="141" t="s">
        <v>100</v>
      </c>
      <c r="C25" s="150">
        <f>-883821.54206-23624.22449-130</f>
        <v>-907575.76655000006</v>
      </c>
      <c r="D25" s="142">
        <v>-584486.90240999998</v>
      </c>
      <c r="E25" s="143">
        <v>0</v>
      </c>
    </row>
    <row r="26" spans="1:6">
      <c r="A26" s="140" t="s">
        <v>101</v>
      </c>
      <c r="B26" s="141" t="s">
        <v>102</v>
      </c>
      <c r="C26" s="150">
        <f>C27</f>
        <v>923445.8371</v>
      </c>
      <c r="D26" s="142">
        <f>D27</f>
        <v>567714.79836000002</v>
      </c>
      <c r="E26" s="143">
        <v>0</v>
      </c>
    </row>
    <row r="27" spans="1:6">
      <c r="A27" s="140" t="s">
        <v>103</v>
      </c>
      <c r="B27" s="141" t="s">
        <v>104</v>
      </c>
      <c r="C27" s="150">
        <f>903031.1371+20414.7</f>
        <v>923445.8371</v>
      </c>
      <c r="D27" s="142">
        <f>560765.89836+6948.9</f>
        <v>567714.79836000002</v>
      </c>
      <c r="E27" s="143">
        <v>0</v>
      </c>
    </row>
    <row r="28" spans="1:6" ht="26.25">
      <c r="A28" s="151" t="s">
        <v>105</v>
      </c>
      <c r="B28" s="152" t="s">
        <v>106</v>
      </c>
      <c r="C28" s="153">
        <f>C29</f>
        <v>130</v>
      </c>
      <c r="D28" s="153">
        <f>D29</f>
        <v>0</v>
      </c>
      <c r="E28" s="139">
        <f t="shared" si="0"/>
        <v>0</v>
      </c>
    </row>
    <row r="29" spans="1:6" ht="26.25">
      <c r="A29" s="151" t="s">
        <v>107</v>
      </c>
      <c r="B29" s="152" t="s">
        <v>108</v>
      </c>
      <c r="C29" s="153">
        <f>C30+C33</f>
        <v>130</v>
      </c>
      <c r="D29" s="153">
        <f>D30+D33</f>
        <v>0</v>
      </c>
      <c r="E29" s="139">
        <f t="shared" si="0"/>
        <v>0</v>
      </c>
    </row>
    <row r="30" spans="1:6" ht="26.25">
      <c r="A30" s="154" t="s">
        <v>109</v>
      </c>
      <c r="B30" s="152" t="s">
        <v>110</v>
      </c>
      <c r="C30" s="155">
        <f>C31</f>
        <v>130</v>
      </c>
      <c r="D30" s="155">
        <f>D31</f>
        <v>0</v>
      </c>
      <c r="E30" s="143">
        <f t="shared" si="0"/>
        <v>0</v>
      </c>
    </row>
    <row r="31" spans="1:6" ht="39">
      <c r="A31" s="154" t="s">
        <v>111</v>
      </c>
      <c r="B31" s="152" t="s">
        <v>112</v>
      </c>
      <c r="C31" s="155">
        <f>C32</f>
        <v>130</v>
      </c>
      <c r="D31" s="155">
        <f>D32</f>
        <v>0</v>
      </c>
      <c r="E31" s="143">
        <f t="shared" si="0"/>
        <v>0</v>
      </c>
      <c r="F31" s="156"/>
    </row>
    <row r="32" spans="1:6" ht="51.75">
      <c r="A32" s="154" t="s">
        <v>113</v>
      </c>
      <c r="B32" s="152" t="s">
        <v>114</v>
      </c>
      <c r="C32" s="155">
        <v>130</v>
      </c>
      <c r="D32" s="155">
        <v>0</v>
      </c>
      <c r="E32" s="143">
        <f t="shared" si="0"/>
        <v>0</v>
      </c>
    </row>
    <row r="33" spans="1:6" ht="26.25" hidden="1">
      <c r="A33" s="154" t="s">
        <v>115</v>
      </c>
      <c r="B33" s="152" t="s">
        <v>116</v>
      </c>
      <c r="C33" s="155">
        <f>C34</f>
        <v>0</v>
      </c>
      <c r="D33" s="155">
        <f>D34</f>
        <v>0</v>
      </c>
      <c r="E33" s="143">
        <v>0</v>
      </c>
    </row>
    <row r="34" spans="1:6" ht="39" hidden="1">
      <c r="A34" s="154" t="s">
        <v>117</v>
      </c>
      <c r="B34" s="152" t="s">
        <v>116</v>
      </c>
      <c r="C34" s="155">
        <f>C35</f>
        <v>0</v>
      </c>
      <c r="D34" s="155">
        <f>D35</f>
        <v>0</v>
      </c>
      <c r="E34" s="143">
        <v>0</v>
      </c>
    </row>
    <row r="35" spans="1:6" ht="39" hidden="1">
      <c r="A35" s="154" t="s">
        <v>118</v>
      </c>
      <c r="B35" s="152" t="s">
        <v>119</v>
      </c>
      <c r="C35" s="155">
        <v>0</v>
      </c>
      <c r="D35" s="155">
        <v>0</v>
      </c>
      <c r="E35" s="143">
        <v>0</v>
      </c>
    </row>
    <row r="38" spans="1:6">
      <c r="A38" s="29" t="s">
        <v>808</v>
      </c>
      <c r="B38" s="30"/>
      <c r="C38" s="342" t="s">
        <v>120</v>
      </c>
      <c r="D38" s="343"/>
      <c r="E38" s="343"/>
      <c r="F38" s="157"/>
    </row>
  </sheetData>
  <mergeCells count="4">
    <mergeCell ref="C1:E1"/>
    <mergeCell ref="A8:E8"/>
    <mergeCell ref="C38:E38"/>
    <mergeCell ref="D6:E6"/>
  </mergeCells>
  <phoneticPr fontId="39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11</vt:i4>
      </vt:variant>
    </vt:vector>
  </HeadingPairs>
  <TitlesOfParts>
    <vt:vector size="20" baseType="lpstr">
      <vt:lpstr>Прил 1</vt:lpstr>
      <vt:lpstr>Прил 2</vt:lpstr>
      <vt:lpstr>Прил 3</vt:lpstr>
      <vt:lpstr>Прил 4</vt:lpstr>
      <vt:lpstr>Прил 5</vt:lpstr>
      <vt:lpstr>Прил6</vt:lpstr>
      <vt:lpstr>прил 7</vt:lpstr>
      <vt:lpstr>Прил 8</vt:lpstr>
      <vt:lpstr>прил9</vt:lpstr>
      <vt:lpstr>'Прил 1'!Заголовки_для_печати</vt:lpstr>
      <vt:lpstr>'Прил 2'!Заголовки_для_печати</vt:lpstr>
      <vt:lpstr>'Прил 3'!Заголовки_для_печати</vt:lpstr>
      <vt:lpstr>'Прил 4'!Заголовки_для_печати</vt:lpstr>
      <vt:lpstr>'Прил 5'!Заголовки_для_печати</vt:lpstr>
      <vt:lpstr>'Прил 1'!Область_печати</vt:lpstr>
      <vt:lpstr>'Прил 5'!Область_печати</vt:lpstr>
      <vt:lpstr>'прил 7'!Область_печати</vt:lpstr>
      <vt:lpstr>'Прил 8'!Область_печати</vt:lpstr>
      <vt:lpstr>Прил6!Область_печати</vt:lpstr>
      <vt:lpstr>прил9!Область_печати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Администратор</cp:lastModifiedBy>
  <cp:lastPrinted>2017-10-30T07:25:19Z</cp:lastPrinted>
  <dcterms:created xsi:type="dcterms:W3CDTF">2017-10-19T00:46:01Z</dcterms:created>
  <dcterms:modified xsi:type="dcterms:W3CDTF">2017-11-10T01:51:37Z</dcterms:modified>
</cp:coreProperties>
</file>